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T006" sheetId="1" r:id="rId1"/>
    <sheet name="T007" sheetId="2" r:id="rId2"/>
    <sheet name="T008" sheetId="3" r:id="rId3"/>
    <sheet name="T009" sheetId="4" r:id="rId4"/>
    <sheet name="T011" sheetId="5" r:id="rId5"/>
    <sheet name="T012" sheetId="6" r:id="rId6"/>
    <sheet name="T013" sheetId="7" r:id="rId7"/>
    <sheet name="T014" sheetId="8" r:id="rId8"/>
    <sheet name="T014 Alt" sheetId="9" r:id="rId9"/>
    <sheet name="T015" sheetId="10" r:id="rId10"/>
    <sheet name="T015 Alt" sheetId="11" r:id="rId11"/>
    <sheet name="T017" sheetId="12" r:id="rId12"/>
  </sheets>
  <definedNames>
    <definedName name="_xlnm.Print_Area" localSheetId="0">'T006'!$A$1:$C$44</definedName>
    <definedName name="_xlnm.Print_Area" localSheetId="1">'T007'!$A$1:$C$45</definedName>
    <definedName name="_xlnm.Print_Area" localSheetId="2">'T008'!$A$1:$C$45</definedName>
    <definedName name="_xlnm.Print_Area" localSheetId="3">'T009'!$A$1:$C$46</definedName>
    <definedName name="_xlnm.Print_Area" localSheetId="4">'T011'!$A$1:$C$52</definedName>
    <definedName name="_xlnm.Print_Area" localSheetId="5">'T012'!$A$1:$C$56</definedName>
    <definedName name="_xlnm.Print_Area" localSheetId="6">'T013'!$A$1:$C$35</definedName>
    <definedName name="_xlnm.Print_Area" localSheetId="7">'T014'!$A$1:$C$44</definedName>
    <definedName name="_xlnm.Print_Area" localSheetId="8">'T014 Alt'!$A$1:$C$44</definedName>
    <definedName name="_xlnm.Print_Area" localSheetId="9">'T015'!$A$1:$C$44</definedName>
    <definedName name="_xlnm.Print_Area" localSheetId="10">'T015 Alt'!$A$1:$C$44</definedName>
    <definedName name="_xlnm.Print_Area" localSheetId="11">'T017'!$A$1:$C$45</definedName>
  </definedNames>
  <calcPr fullCalcOnLoad="1"/>
</workbook>
</file>

<file path=xl/sharedStrings.xml><?xml version="1.0" encoding="utf-8"?>
<sst xmlns="http://schemas.openxmlformats.org/spreadsheetml/2006/main" count="511" uniqueCount="101">
  <si>
    <t>Description</t>
  </si>
  <si>
    <t>Total Amount</t>
  </si>
  <si>
    <t>CLEARING &amp; ACCESS FOR TRANSMISSION LINE CONSTRUCTION</t>
  </si>
  <si>
    <t>TRANSMISSION LINE FOUNDATIONS</t>
  </si>
  <si>
    <t>STRUCTURES - TRANSMISSION LINE</t>
  </si>
  <si>
    <t>CONDUCTOR, SHIELDWIRE, OPGW</t>
  </si>
  <si>
    <t xml:space="preserve">TRANSMISSION LINE INSULATOR, FITTINGS, HARDWARE </t>
  </si>
  <si>
    <t>NEW DYSINGER SWITCHYARD</t>
  </si>
  <si>
    <t>STOLLE ROAD SUBSTATION WORKS</t>
  </si>
  <si>
    <t>CONTRACTOR MARK-UP (OH&amp;P) 15%</t>
  </si>
  <si>
    <t>SUBTOTAL:</t>
  </si>
  <si>
    <t>CONTINGENCY (20%)</t>
  </si>
  <si>
    <t>TOTAL (A):</t>
  </si>
  <si>
    <t>CONTRACTOR MARKUP &amp; CONTINGENCY (35%)</t>
  </si>
  <si>
    <t>TOTAL (B):</t>
  </si>
  <si>
    <t>TOTAL PROJECT COST (A+B):</t>
  </si>
  <si>
    <t>CONTINGENCY (25%)</t>
  </si>
  <si>
    <t>STOLLE ROAD SUBSTATION WORKS:</t>
  </si>
  <si>
    <t xml:space="preserve">GARDENVILLE 345/230kV SUBSTATION WORKS </t>
  </si>
  <si>
    <t>NIAGARA SUBSTATION WORK</t>
  </si>
  <si>
    <t>CONTINGENCY ON ENTIRE PROJECT (25%)</t>
  </si>
  <si>
    <t>WG D2 -IDENTIFIED LINE WORK 180, 181, 182 (MINIMAL SOLUTION)</t>
  </si>
  <si>
    <t>WG E NEW BUS TIE BREAKER AT PACKARD STATION TO BE PLACED IN SERIES WITH EXISTING BREAKER R342</t>
  </si>
  <si>
    <t>WG F REPLACE THERMALLY LIMITING EQUIPMENT AT PACKARD STATION FOR LINE 181</t>
  </si>
  <si>
    <t>WG-H IDENTIFIED LINE WORK 130, 133</t>
  </si>
  <si>
    <t>WG-I REPLACE THERMALLY LIMITING EQUIPMENT AT HUNTLEY STATION</t>
  </si>
  <si>
    <t>WG-J IDENTIFIED LINE WORK 191</t>
  </si>
  <si>
    <t>WG-M IDENTIFIED LINE WORK 103, 104</t>
  </si>
  <si>
    <t>WG-N REPLACE THERMALLY LIMITING EQUIPMENT AT LOCKPORT STATION FOR LINES 101,102</t>
  </si>
  <si>
    <t xml:space="preserve">CONTRACTOR MARK UP (OH&amp;P) 15% </t>
  </si>
  <si>
    <t>SUBTOTAL (A):</t>
  </si>
  <si>
    <t>CONTINGENCY ON ENTIRE PROJECT (20%)</t>
  </si>
  <si>
    <t>SUBTOTAL (B):</t>
  </si>
  <si>
    <t>CONTRACTOR MARK UP (OH&amp;P) 15%</t>
  </si>
  <si>
    <t>GARDENVILLE TO STOLLE ROAD 230KV TRANSMISSION LINE RECONDUCTORING</t>
  </si>
  <si>
    <t>LINE SEPARATION</t>
  </si>
  <si>
    <t>STOLLE ROAD SUBSTATION</t>
  </si>
  <si>
    <t>DYSINGER - STOLLE ROAD  NEW 345kV TRANSMISSION LINE</t>
  </si>
  <si>
    <t>EAST STOLLE RD SUBSTATION</t>
  </si>
  <si>
    <t xml:space="preserve">GARDENVILLE 230kV SUBSTATION WORKS </t>
  </si>
  <si>
    <t>NAT T006</t>
  </si>
  <si>
    <t>NAT T007</t>
  </si>
  <si>
    <t>NAT T008</t>
  </si>
  <si>
    <t>NAT T009</t>
  </si>
  <si>
    <t>National Grid T011</t>
  </si>
  <si>
    <t>National Grid T012</t>
  </si>
  <si>
    <t>NYPA/NYSEG T013</t>
  </si>
  <si>
    <t>NextEra T014</t>
  </si>
  <si>
    <t>NextEra T015 Alternative</t>
  </si>
  <si>
    <t xml:space="preserve">NextEra T015 </t>
  </si>
  <si>
    <t>NextEra T014 Alternative</t>
  </si>
  <si>
    <t>Exelon T017</t>
  </si>
  <si>
    <t>CONTRACTOR MOBILIZATION / DEMOBILIZATION</t>
  </si>
  <si>
    <t>MOB / DEMOB</t>
  </si>
  <si>
    <t>PROJECT MANAGEMENT, MATERIAL HANDLING &amp; AMENITIES</t>
  </si>
  <si>
    <t xml:space="preserve">PROJECT MANAGEMENT &amp; STAFFING (INCLUDES PM, FIELD ENGINEERS / SUPERVISION, SCHEDULER AND COST MANAGER, SHEQ STAFF, ADMIN, MATERIALS MANAGEMENT STAFF)  </t>
  </si>
  <si>
    <t xml:space="preserve">SITE ACCOMMODATION, FACILITIES, STORAGE </t>
  </si>
  <si>
    <t>ENGINEERING</t>
  </si>
  <si>
    <t xml:space="preserve">DESIGN ENGINEERING </t>
  </si>
  <si>
    <t xml:space="preserve">LIDAR </t>
  </si>
  <si>
    <t>GEOTECH</t>
  </si>
  <si>
    <t xml:space="preserve">SURVEYING/STAKING </t>
  </si>
  <si>
    <t xml:space="preserve">TESTING &amp; COMMISSIONING </t>
  </si>
  <si>
    <t>TESTING &amp; COMMISSIONING OF T-LINE AND EQUIPMENT</t>
  </si>
  <si>
    <t>PERMITTING AND ADDITIONAL COSTS</t>
  </si>
  <si>
    <t xml:space="preserve">ENVIRONMENTAL LICENSING &amp; PERMITTING COSTS </t>
  </si>
  <si>
    <t xml:space="preserve">ENVIRONMENTAL MITIGATION </t>
  </si>
  <si>
    <t xml:space="preserve">WARRANTIES / LOC'S </t>
  </si>
  <si>
    <t>REAL ESTATE COSTS (NEW ROW)</t>
  </si>
  <si>
    <t>REAL ESTATE COSTS (INCUMBENT UTILITY ROW)</t>
  </si>
  <si>
    <t>LEGAL FEES</t>
  </si>
  <si>
    <t xml:space="preserve">SALES TAX ON MATERIALS </t>
  </si>
  <si>
    <t xml:space="preserve"> FEES FOR PERMITS, INCLUDING ROADWAY, RAILROAD, BUILDING OR OTHER LOCAL PERMITS</t>
  </si>
  <si>
    <t>DYSINGER SWITCHING STATION</t>
  </si>
  <si>
    <t>SOUTH PERRY SUBSTATION</t>
  </si>
  <si>
    <t>NEW DYSINGER SUBSTATION</t>
  </si>
  <si>
    <t>SYSTEM UPGRADE FACILITIES (SUF)</t>
  </si>
  <si>
    <r>
      <t>TOTAL PROJECT COST</t>
    </r>
    <r>
      <rPr>
        <b/>
        <sz val="9"/>
        <color indexed="9"/>
        <rFont val="Calibri"/>
        <family val="2"/>
      </rPr>
      <t>:</t>
    </r>
  </si>
  <si>
    <t>Note:  System Impact Study completed and no additional system upgraded facilities (SUF) beyond Developer proposal identified or anticipated.</t>
  </si>
  <si>
    <t>SYSTEM IMPACT STUDY IDENTIFIED SUF: (including potential additional SUFs)</t>
  </si>
  <si>
    <t>CLEARING &amp; ACCESS WORKS FOR T-LINE CONSTRUCTION</t>
  </si>
  <si>
    <t>DEVELOPER IDENTIFIED SUF</t>
  </si>
  <si>
    <t>WG-O - NYSEG/NYPA/N GRID - ELIMINATE DOUBLE CIRCUIT CONTINGENCY FOR LINE 61/64</t>
  </si>
  <si>
    <t>WG-P2 - IDENTIFIED 181 LINE WORK (URBAN SWITCH TO ERIE, NYSEG)</t>
  </si>
  <si>
    <t>WG-Q - REPLACE THERMALLY LIMITING EQUIPMENT AT ERIE STN FOR LINE 181</t>
  </si>
  <si>
    <t>WG-R - REPLACE THERMALLY LIMITING EQUIPMENT LINE 54 (NYSEG 921)</t>
  </si>
  <si>
    <t>WG-U - REPLACE THERMALLY LIMITING EQUIPMENT ROBINSON STN LINE 64</t>
  </si>
  <si>
    <t>WG-V - REPLACE THERMALLY LIMITING EQUIPMENT NIAGARA STN LINE 102</t>
  </si>
  <si>
    <t>WG A - NEW 230kV NIAGARA TO GARDENVILLE LINE &amp; RELOCATIONS</t>
  </si>
  <si>
    <t xml:space="preserve">WG B NEW 230kV LINE ASSOCIATED WORK AT GARDENVILLE SUBSTATION </t>
  </si>
  <si>
    <t>WG C NEW 230kV LINE - NIAGARA SUBSTATION CONNECTION</t>
  </si>
  <si>
    <t>WG-D1 REBUILD &amp; RE-CONDUCTOR</t>
  </si>
  <si>
    <t>WG-E NEW BUS BREAKER AT PACKARD STATION</t>
  </si>
  <si>
    <t>WG-F REPLACE THERMALLY LIMITING EQUIPMENT AT PACKARD SUBSTATION FOR LINE 181</t>
  </si>
  <si>
    <t>WG-G NEW 115kV SWITCHING STATION</t>
  </si>
  <si>
    <t>WG-H PACKARD-HUNTLEY &amp; WALCK-HUNTLEY DOUBLE CIRCUIT LINE WORKS</t>
  </si>
  <si>
    <t>WG-I - UPGRADE AMPACITY OF LINES 130 AND 133 AT HUNTLEY SUBSTATION</t>
  </si>
  <si>
    <t>WG-J - REFURBISHMENT WORKS ON LINES 191</t>
  </si>
  <si>
    <t>WG-M - LINE WORK 103,104</t>
  </si>
  <si>
    <t>WG-N - LINE WORK 101, 102, 103, 104</t>
  </si>
  <si>
    <t>WG-P1 - IDENTIFIED 181 LINE WORK (URBAN SWITCH TO ERIE, NYSEG)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</si>
</sst>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C0A]d\-mmm\-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5959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165" fontId="37" fillId="0" borderId="0">
      <alignment/>
      <protection/>
    </xf>
    <xf numFmtId="165" fontId="37" fillId="0" borderId="0">
      <alignment/>
      <protection/>
    </xf>
    <xf numFmtId="165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65" fontId="42" fillId="33" borderId="10" xfId="55" applyFont="1" applyFill="1" applyBorder="1" applyAlignment="1" quotePrefix="1">
      <alignment horizontal="center" vertical="center"/>
      <protection/>
    </xf>
    <xf numFmtId="0" fontId="43" fillId="0" borderId="10" xfId="0" applyNumberFormat="1" applyFont="1" applyBorder="1" applyAlignment="1">
      <alignment horizontal="center"/>
    </xf>
    <xf numFmtId="164" fontId="43" fillId="0" borderId="10" xfId="44" applyNumberFormat="1" applyFont="1" applyBorder="1" applyAlignment="1">
      <alignment horizontal="right"/>
    </xf>
    <xf numFmtId="0" fontId="44" fillId="34" borderId="10" xfId="0" applyFont="1" applyFill="1" applyBorder="1" applyAlignment="1">
      <alignment horizontal="left" indent="1"/>
    </xf>
    <xf numFmtId="164" fontId="43" fillId="34" borderId="10" xfId="44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left" indent="1"/>
    </xf>
    <xf numFmtId="164" fontId="45" fillId="35" borderId="10" xfId="44" applyNumberFormat="1" applyFont="1" applyFill="1" applyBorder="1" applyAlignment="1">
      <alignment horizontal="left" indent="1"/>
    </xf>
    <xf numFmtId="164" fontId="45" fillId="35" borderId="10" xfId="44" applyNumberFormat="1" applyFont="1" applyFill="1" applyBorder="1" applyAlignment="1">
      <alignment horizontal="right"/>
    </xf>
    <xf numFmtId="164" fontId="45" fillId="36" borderId="10" xfId="44" applyNumberFormat="1" applyFont="1" applyFill="1" applyBorder="1" applyAlignment="1">
      <alignment horizontal="left" indent="1"/>
    </xf>
    <xf numFmtId="164" fontId="45" fillId="36" borderId="10" xfId="44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indent="1"/>
    </xf>
    <xf numFmtId="164" fontId="46" fillId="0" borderId="10" xfId="44" applyNumberFormat="1" applyFont="1" applyFill="1" applyBorder="1" applyAlignment="1">
      <alignment horizontal="right"/>
    </xf>
    <xf numFmtId="0" fontId="42" fillId="37" borderId="10" xfId="0" applyFont="1" applyFill="1" applyBorder="1" applyAlignment="1">
      <alignment horizontal="left" indent="1"/>
    </xf>
    <xf numFmtId="164" fontId="46" fillId="37" borderId="10" xfId="44" applyNumberFormat="1" applyFont="1" applyFill="1" applyBorder="1" applyAlignment="1">
      <alignment horizontal="right"/>
    </xf>
    <xf numFmtId="0" fontId="42" fillId="38" borderId="10" xfId="0" applyFont="1" applyFill="1" applyBorder="1" applyAlignment="1">
      <alignment horizontal="left" indent="1"/>
    </xf>
    <xf numFmtId="164" fontId="46" fillId="38" borderId="10" xfId="44" applyNumberFormat="1" applyFont="1" applyFill="1" applyBorder="1" applyAlignment="1">
      <alignment horizontal="right"/>
    </xf>
    <xf numFmtId="164" fontId="47" fillId="39" borderId="10" xfId="44" applyNumberFormat="1" applyFont="1" applyFill="1" applyBorder="1" applyAlignment="1">
      <alignment horizontal="left" indent="1"/>
    </xf>
    <xf numFmtId="164" fontId="47" fillId="39" borderId="10" xfId="44" applyNumberFormat="1" applyFont="1" applyFill="1" applyBorder="1" applyAlignment="1">
      <alignment horizontal="right"/>
    </xf>
    <xf numFmtId="0" fontId="46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indent="1"/>
    </xf>
    <xf numFmtId="164" fontId="47" fillId="40" borderId="10" xfId="44" applyNumberFormat="1" applyFont="1" applyFill="1" applyBorder="1" applyAlignment="1">
      <alignment horizontal="left" indent="1"/>
    </xf>
    <xf numFmtId="164" fontId="47" fillId="40" borderId="10" xfId="44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center"/>
    </xf>
    <xf numFmtId="0" fontId="46" fillId="0" borderId="10" xfId="57" applyNumberFormat="1" applyFont="1" applyFill="1" applyBorder="1" applyAlignment="1">
      <alignment horizontal="center"/>
      <protection/>
    </xf>
    <xf numFmtId="165" fontId="42" fillId="0" borderId="10" xfId="57" applyFont="1" applyFill="1" applyBorder="1" applyAlignment="1">
      <alignment horizontal="left" indent="1"/>
      <protection/>
    </xf>
    <xf numFmtId="0" fontId="43" fillId="0" borderId="10" xfId="0" applyFont="1" applyBorder="1" applyAlignment="1">
      <alignment horizontal="center"/>
    </xf>
    <xf numFmtId="164" fontId="43" fillId="0" borderId="10" xfId="44" applyNumberFormat="1" applyFont="1" applyBorder="1" applyAlignment="1">
      <alignment horizontal="center"/>
    </xf>
    <xf numFmtId="164" fontId="43" fillId="34" borderId="10" xfId="44" applyNumberFormat="1" applyFont="1" applyFill="1" applyBorder="1" applyAlignment="1">
      <alignment horizontal="center"/>
    </xf>
    <xf numFmtId="164" fontId="45" fillId="35" borderId="10" xfId="44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164" fontId="46" fillId="0" borderId="10" xfId="44" applyNumberFormat="1" applyFont="1" applyFill="1" applyBorder="1" applyAlignment="1">
      <alignment/>
    </xf>
    <xf numFmtId="164" fontId="46" fillId="37" borderId="10" xfId="44" applyNumberFormat="1" applyFont="1" applyFill="1" applyBorder="1" applyAlignment="1">
      <alignment/>
    </xf>
    <xf numFmtId="164" fontId="47" fillId="39" borderId="10" xfId="44" applyNumberFormat="1" applyFont="1" applyFill="1" applyBorder="1" applyAlignment="1">
      <alignment/>
    </xf>
    <xf numFmtId="164" fontId="43" fillId="0" borderId="10" xfId="44" applyNumberFormat="1" applyFont="1" applyBorder="1" applyAlignment="1">
      <alignment horizontal="right" vertical="center"/>
    </xf>
    <xf numFmtId="0" fontId="46" fillId="0" borderId="10" xfId="0" applyFont="1" applyFill="1" applyBorder="1" applyAlignment="1" quotePrefix="1">
      <alignment horizontal="center" vertical="center"/>
    </xf>
    <xf numFmtId="0" fontId="48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3" fillId="0" borderId="10" xfId="0" applyNumberFormat="1" applyFont="1" applyBorder="1" applyAlignment="1" quotePrefix="1">
      <alignment horizontal="center" vertical="center"/>
    </xf>
    <xf numFmtId="0" fontId="50" fillId="0" borderId="10" xfId="0" applyFont="1" applyBorder="1" applyAlignment="1">
      <alignment/>
    </xf>
    <xf numFmtId="0" fontId="42" fillId="0" borderId="10" xfId="0" applyFont="1" applyFill="1" applyBorder="1" applyAlignment="1" quotePrefix="1">
      <alignment horizontal="center" vertical="center"/>
    </xf>
    <xf numFmtId="165" fontId="49" fillId="0" borderId="10" xfId="57" applyFont="1" applyFill="1" applyBorder="1">
      <alignment/>
      <protection/>
    </xf>
    <xf numFmtId="0" fontId="43" fillId="0" borderId="10" xfId="0" applyNumberFormat="1" applyFont="1" applyFill="1" applyBorder="1" applyAlignment="1" quotePrefix="1">
      <alignment horizontal="center" vertical="center"/>
    </xf>
    <xf numFmtId="0" fontId="43" fillId="0" borderId="10" xfId="0" applyFont="1" applyFill="1" applyBorder="1" applyAlignment="1">
      <alignment horizontal="left" indent="1"/>
    </xf>
    <xf numFmtId="164" fontId="43" fillId="0" borderId="10" xfId="44" applyNumberFormat="1" applyFont="1" applyFill="1" applyBorder="1" applyAlignment="1">
      <alignment horizontal="right"/>
    </xf>
    <xf numFmtId="0" fontId="43" fillId="0" borderId="10" xfId="0" applyFont="1" applyFill="1" applyBorder="1" applyAlignment="1">
      <alignment/>
    </xf>
    <xf numFmtId="164" fontId="43" fillId="0" borderId="10" xfId="44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0" fontId="43" fillId="0" borderId="10" xfId="0" applyFont="1" applyBorder="1" applyAlignment="1">
      <alignment horizontal="left" vertical="center" wrapText="1" indent="5"/>
    </xf>
    <xf numFmtId="0" fontId="43" fillId="0" borderId="10" xfId="0" applyFont="1" applyBorder="1" applyAlignment="1">
      <alignment horizontal="left" wrapText="1" indent="5"/>
    </xf>
    <xf numFmtId="0" fontId="44" fillId="0" borderId="10" xfId="0" applyFont="1" applyBorder="1" applyAlignment="1">
      <alignment horizontal="left" wrapText="1" indent="1"/>
    </xf>
    <xf numFmtId="164" fontId="0" fillId="0" borderId="0" xfId="0" applyNumberFormat="1" applyAlignment="1">
      <alignment/>
    </xf>
    <xf numFmtId="0" fontId="43" fillId="0" borderId="10" xfId="0" applyFont="1" applyBorder="1" applyAlignment="1">
      <alignment horizontal="left" indent="5"/>
    </xf>
    <xf numFmtId="0" fontId="0" fillId="0" borderId="0" xfId="0" applyAlignment="1">
      <alignment wrapText="1"/>
    </xf>
    <xf numFmtId="0" fontId="43" fillId="0" borderId="10" xfId="0" applyNumberFormat="1" applyFont="1" applyBorder="1" applyAlignment="1" quotePrefix="1">
      <alignment horizontal="center" vertical="center"/>
    </xf>
    <xf numFmtId="0" fontId="46" fillId="0" borderId="10" xfId="0" applyFont="1" applyFill="1" applyBorder="1" applyAlignment="1" quotePrefix="1">
      <alignment horizontal="center" vertical="center"/>
    </xf>
    <xf numFmtId="0" fontId="44" fillId="0" borderId="10" xfId="0" applyFont="1" applyFill="1" applyBorder="1" applyAlignment="1">
      <alignment horizontal="left" wrapText="1" indent="1"/>
    </xf>
    <xf numFmtId="165" fontId="42" fillId="33" borderId="10" xfId="55" applyFont="1" applyFill="1" applyBorder="1" applyAlignment="1" quotePrefix="1">
      <alignment horizontal="center" vertical="center"/>
      <protection/>
    </xf>
    <xf numFmtId="165" fontId="51" fillId="33" borderId="10" xfId="55" applyFont="1" applyFill="1" applyBorder="1" applyAlignment="1" quotePrefix="1">
      <alignment horizontal="left" vertical="center"/>
      <protection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3" fillId="0" borderId="11" xfId="0" applyNumberFormat="1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43" fillId="0" borderId="13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3" fillId="0" borderId="10" xfId="0" applyNumberFormat="1" applyFont="1" applyBorder="1" applyAlignment="1" quotePrefix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0" xfId="0" applyFont="1" applyFill="1" applyBorder="1" applyAlignment="1" quotePrefix="1">
      <alignment horizontal="center" vertical="center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165" fontId="53" fillId="33" borderId="10" xfId="55" applyFont="1" applyFill="1" applyBorder="1" applyAlignment="1" quotePrefix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28" xfId="56"/>
    <cellStyle name="Normal 2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6.7109375" style="0" customWidth="1"/>
    <col min="2" max="2" width="75.7109375" style="0" customWidth="1"/>
    <col min="3" max="3" width="25.7109375" style="0" customWidth="1"/>
  </cols>
  <sheetData>
    <row r="1" spans="1:3" ht="15">
      <c r="A1" s="61" t="s">
        <v>40</v>
      </c>
      <c r="B1" s="61"/>
      <c r="C1" s="61"/>
    </row>
    <row r="2" spans="1:3" ht="15">
      <c r="A2" s="60" t="s">
        <v>0</v>
      </c>
      <c r="B2" s="60"/>
      <c r="C2" s="1" t="s">
        <v>1</v>
      </c>
    </row>
    <row r="3" spans="1:3" ht="15">
      <c r="A3" s="2">
        <v>1</v>
      </c>
      <c r="B3" s="53" t="s">
        <v>2</v>
      </c>
      <c r="C3" s="3">
        <v>12359030</v>
      </c>
    </row>
    <row r="4" spans="1:3" ht="15">
      <c r="A4" s="2">
        <v>2</v>
      </c>
      <c r="B4" s="53" t="s">
        <v>3</v>
      </c>
      <c r="C4" s="3">
        <v>6777500</v>
      </c>
    </row>
    <row r="5" spans="1:3" ht="15">
      <c r="A5" s="2">
        <v>3</v>
      </c>
      <c r="B5" s="53" t="s">
        <v>4</v>
      </c>
      <c r="C5" s="3">
        <v>12081850.879999999</v>
      </c>
    </row>
    <row r="6" spans="1:3" ht="15">
      <c r="A6" s="2">
        <v>4</v>
      </c>
      <c r="B6" s="53" t="s">
        <v>5</v>
      </c>
      <c r="C6" s="3">
        <v>5187754.4556</v>
      </c>
    </row>
    <row r="7" spans="1:3" ht="15">
      <c r="A7" s="2">
        <v>5</v>
      </c>
      <c r="B7" s="53" t="s">
        <v>6</v>
      </c>
      <c r="C7" s="3">
        <v>1328890</v>
      </c>
    </row>
    <row r="8" spans="1:3" ht="15">
      <c r="A8" s="2">
        <v>6</v>
      </c>
      <c r="B8" s="53" t="s">
        <v>7</v>
      </c>
      <c r="C8" s="3">
        <v>19771000</v>
      </c>
    </row>
    <row r="9" spans="1:3" ht="15">
      <c r="A9" s="2">
        <v>7</v>
      </c>
      <c r="B9" s="53" t="s">
        <v>8</v>
      </c>
      <c r="C9" s="3">
        <v>11447500</v>
      </c>
    </row>
    <row r="10" spans="1:3" ht="15">
      <c r="A10" s="2">
        <v>8</v>
      </c>
      <c r="B10" s="53" t="s">
        <v>52</v>
      </c>
      <c r="C10" s="3"/>
    </row>
    <row r="11" spans="1:3" ht="15">
      <c r="A11" s="2"/>
      <c r="B11" s="51" t="s">
        <v>53</v>
      </c>
      <c r="C11" s="3">
        <v>1000000</v>
      </c>
    </row>
    <row r="12" spans="1:3" ht="15">
      <c r="A12" s="2">
        <v>9</v>
      </c>
      <c r="B12" s="53" t="s">
        <v>54</v>
      </c>
      <c r="C12" s="3"/>
    </row>
    <row r="13" spans="1:3" ht="24">
      <c r="A13" s="2"/>
      <c r="B13" s="51" t="s">
        <v>55</v>
      </c>
      <c r="C13" s="47">
        <v>5950000</v>
      </c>
    </row>
    <row r="14" spans="1:3" ht="15">
      <c r="A14" s="2"/>
      <c r="B14" s="51" t="s">
        <v>56</v>
      </c>
      <c r="C14" s="3">
        <v>1800000</v>
      </c>
    </row>
    <row r="15" spans="1:3" ht="15">
      <c r="A15" s="2">
        <v>10</v>
      </c>
      <c r="B15" s="53" t="s">
        <v>57</v>
      </c>
      <c r="C15" s="3"/>
    </row>
    <row r="16" spans="1:3" ht="15">
      <c r="A16" s="2"/>
      <c r="B16" s="52" t="s">
        <v>58</v>
      </c>
      <c r="C16" s="3">
        <v>3750000</v>
      </c>
    </row>
    <row r="17" spans="1:3" ht="15">
      <c r="A17" s="2"/>
      <c r="B17" s="52" t="s">
        <v>59</v>
      </c>
      <c r="C17" s="3">
        <v>400000</v>
      </c>
    </row>
    <row r="18" spans="1:3" ht="15">
      <c r="A18" s="2"/>
      <c r="B18" s="52" t="s">
        <v>60</v>
      </c>
      <c r="C18" s="3">
        <v>800000</v>
      </c>
    </row>
    <row r="19" spans="1:3" ht="15">
      <c r="A19" s="2"/>
      <c r="B19" s="52" t="s">
        <v>61</v>
      </c>
      <c r="C19" s="3">
        <v>300000</v>
      </c>
    </row>
    <row r="20" spans="1:3" ht="15">
      <c r="A20" s="2">
        <v>11</v>
      </c>
      <c r="B20" s="53" t="s">
        <v>62</v>
      </c>
      <c r="C20" s="3"/>
    </row>
    <row r="21" spans="1:3" ht="15">
      <c r="A21" s="2"/>
      <c r="B21" s="52" t="s">
        <v>63</v>
      </c>
      <c r="C21" s="47">
        <v>1150000</v>
      </c>
    </row>
    <row r="22" spans="1:3" ht="15">
      <c r="A22" s="2">
        <v>12</v>
      </c>
      <c r="B22" s="53" t="s">
        <v>64</v>
      </c>
      <c r="C22" s="3"/>
    </row>
    <row r="23" spans="1:3" ht="15">
      <c r="A23" s="2"/>
      <c r="B23" s="52" t="s">
        <v>65</v>
      </c>
      <c r="C23" s="3">
        <v>2308505</v>
      </c>
    </row>
    <row r="24" spans="1:3" ht="15">
      <c r="A24" s="2"/>
      <c r="B24" s="52" t="s">
        <v>66</v>
      </c>
      <c r="C24" s="3">
        <v>8202072</v>
      </c>
    </row>
    <row r="25" spans="1:3" ht="15">
      <c r="A25" s="2"/>
      <c r="B25" s="52" t="s">
        <v>67</v>
      </c>
      <c r="C25" s="47">
        <v>418284</v>
      </c>
    </row>
    <row r="26" spans="1:3" ht="15">
      <c r="A26" s="2"/>
      <c r="B26" s="52" t="s">
        <v>68</v>
      </c>
      <c r="C26" s="3">
        <v>157126</v>
      </c>
    </row>
    <row r="27" spans="1:3" ht="15">
      <c r="A27" s="2"/>
      <c r="B27" s="52" t="s">
        <v>69</v>
      </c>
      <c r="C27" s="3">
        <v>1502000</v>
      </c>
    </row>
    <row r="28" spans="1:3" ht="15">
      <c r="A28" s="2"/>
      <c r="B28" s="52" t="s">
        <v>70</v>
      </c>
      <c r="C28" s="3">
        <v>2000000</v>
      </c>
    </row>
    <row r="29" spans="1:3" ht="15">
      <c r="A29" s="2"/>
      <c r="B29" s="52" t="s">
        <v>71</v>
      </c>
      <c r="C29" s="3">
        <v>2535303.8157825</v>
      </c>
    </row>
    <row r="30" spans="1:3" ht="24.75">
      <c r="A30" s="2"/>
      <c r="B30" s="52" t="s">
        <v>72</v>
      </c>
      <c r="C30" s="3">
        <v>200000</v>
      </c>
    </row>
    <row r="31" spans="1:3" ht="15">
      <c r="A31" s="39"/>
      <c r="B31" s="46" t="s">
        <v>9</v>
      </c>
      <c r="C31" s="47">
        <f>SUM(C3:C30)*0.15</f>
        <v>15214022.422707373</v>
      </c>
    </row>
    <row r="32" spans="1:3" ht="15">
      <c r="A32" s="37"/>
      <c r="B32" s="4" t="s">
        <v>10</v>
      </c>
      <c r="C32" s="5">
        <f>SUM(C3:C31)</f>
        <v>116640838.57408987</v>
      </c>
    </row>
    <row r="33" spans="1:3" ht="15">
      <c r="A33" s="37"/>
      <c r="B33" s="6" t="s">
        <v>11</v>
      </c>
      <c r="C33" s="3">
        <f>C32*0.2</f>
        <v>23328167.714817975</v>
      </c>
    </row>
    <row r="34" spans="1:3" ht="15">
      <c r="A34" s="37"/>
      <c r="B34" s="7" t="s">
        <v>12</v>
      </c>
      <c r="C34" s="8">
        <f>SUM(C32:C33)</f>
        <v>139969006.28890786</v>
      </c>
    </row>
    <row r="35" spans="1:3" ht="15">
      <c r="A35" s="62"/>
      <c r="B35" s="63"/>
      <c r="C35" s="64"/>
    </row>
    <row r="36" spans="1:3" ht="15">
      <c r="A36" s="2">
        <v>13</v>
      </c>
      <c r="B36" s="53" t="s">
        <v>76</v>
      </c>
      <c r="C36" s="3"/>
    </row>
    <row r="37" spans="1:3" ht="15">
      <c r="A37" s="2"/>
      <c r="B37" s="55" t="s">
        <v>81</v>
      </c>
      <c r="C37" s="3">
        <v>9227025</v>
      </c>
    </row>
    <row r="38" spans="1:3" ht="15">
      <c r="A38" s="2"/>
      <c r="B38" s="55" t="s">
        <v>79</v>
      </c>
      <c r="C38" s="3">
        <v>3750000</v>
      </c>
    </row>
    <row r="39" spans="1:3" ht="15">
      <c r="A39" s="37"/>
      <c r="B39" s="6" t="s">
        <v>13</v>
      </c>
      <c r="C39" s="3">
        <f>(C37+C38)*0.35</f>
        <v>4541958.75</v>
      </c>
    </row>
    <row r="40" spans="1:3" ht="15">
      <c r="A40" s="37"/>
      <c r="B40" s="7" t="s">
        <v>14</v>
      </c>
      <c r="C40" s="8">
        <f>SUM(C36:C39)</f>
        <v>17518983.75</v>
      </c>
    </row>
    <row r="41" spans="1:3" ht="15">
      <c r="A41" s="62"/>
      <c r="B41" s="63"/>
      <c r="C41" s="64"/>
    </row>
    <row r="42" spans="1:3" ht="15">
      <c r="A42" s="37"/>
      <c r="B42" s="9" t="s">
        <v>15</v>
      </c>
      <c r="C42" s="10">
        <f>+C34+C40</f>
        <v>157487990.03890786</v>
      </c>
    </row>
  </sheetData>
  <sheetProtection/>
  <mergeCells count="4">
    <mergeCell ref="A2:B2"/>
    <mergeCell ref="A1:C1"/>
    <mergeCell ref="A35:C35"/>
    <mergeCell ref="A41:C41"/>
  </mergeCells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75.7109375" style="0" customWidth="1"/>
    <col min="3" max="3" width="25.7109375" style="0" customWidth="1"/>
  </cols>
  <sheetData>
    <row r="1" spans="1:3" ht="15.75">
      <c r="A1" s="85" t="s">
        <v>49</v>
      </c>
      <c r="B1" s="85"/>
      <c r="C1" s="85"/>
    </row>
    <row r="2" spans="1:3" ht="15">
      <c r="A2" s="60" t="s">
        <v>0</v>
      </c>
      <c r="B2" s="60"/>
      <c r="C2" s="1" t="s">
        <v>1</v>
      </c>
    </row>
    <row r="3" spans="1:3" ht="15">
      <c r="A3" s="24">
        <v>1</v>
      </c>
      <c r="B3" s="53" t="s">
        <v>2</v>
      </c>
      <c r="C3" s="13">
        <v>12717405</v>
      </c>
    </row>
    <row r="4" spans="1:3" ht="15">
      <c r="A4" s="24">
        <v>2</v>
      </c>
      <c r="B4" s="53" t="s">
        <v>3</v>
      </c>
      <c r="C4" s="13">
        <v>3200397.7279999997</v>
      </c>
    </row>
    <row r="5" spans="1:3" ht="15">
      <c r="A5" s="24">
        <v>3</v>
      </c>
      <c r="B5" s="53" t="s">
        <v>4</v>
      </c>
      <c r="C5" s="13">
        <v>4688312.150015101</v>
      </c>
    </row>
    <row r="6" spans="1:3" ht="15">
      <c r="A6" s="24">
        <v>4</v>
      </c>
      <c r="B6" s="53" t="s">
        <v>5</v>
      </c>
      <c r="C6" s="13">
        <v>6137208</v>
      </c>
    </row>
    <row r="7" spans="1:3" ht="15">
      <c r="A7" s="24">
        <v>5</v>
      </c>
      <c r="B7" s="53" t="s">
        <v>6</v>
      </c>
      <c r="C7" s="13">
        <v>1382170</v>
      </c>
    </row>
    <row r="8" spans="1:3" ht="15">
      <c r="A8" s="24">
        <v>6</v>
      </c>
      <c r="B8" s="53" t="s">
        <v>75</v>
      </c>
      <c r="C8" s="13">
        <v>25374000</v>
      </c>
    </row>
    <row r="9" spans="1:3" ht="15">
      <c r="A9" s="24">
        <v>7</v>
      </c>
      <c r="B9" s="53" t="s">
        <v>38</v>
      </c>
      <c r="C9" s="13">
        <v>13963000</v>
      </c>
    </row>
    <row r="10" spans="1:3" ht="15">
      <c r="A10" s="24">
        <v>8</v>
      </c>
      <c r="B10" s="53" t="s">
        <v>52</v>
      </c>
      <c r="C10" s="13"/>
    </row>
    <row r="11" spans="1:3" ht="15">
      <c r="A11" s="24"/>
      <c r="B11" s="51" t="s">
        <v>53</v>
      </c>
      <c r="C11" s="13">
        <v>800000</v>
      </c>
    </row>
    <row r="12" spans="1:3" ht="15">
      <c r="A12" s="24">
        <v>9</v>
      </c>
      <c r="B12" s="53" t="s">
        <v>54</v>
      </c>
      <c r="C12" s="13"/>
    </row>
    <row r="13" spans="1:3" ht="24">
      <c r="A13" s="24"/>
      <c r="B13" s="51" t="s">
        <v>55</v>
      </c>
      <c r="C13" s="13">
        <v>3080000</v>
      </c>
    </row>
    <row r="14" spans="1:3" ht="15">
      <c r="A14" s="24"/>
      <c r="B14" s="51" t="s">
        <v>56</v>
      </c>
      <c r="C14" s="13">
        <v>1400000</v>
      </c>
    </row>
    <row r="15" spans="1:3" ht="15">
      <c r="A15" s="24">
        <v>10</v>
      </c>
      <c r="B15" s="53" t="s">
        <v>57</v>
      </c>
      <c r="C15" s="13"/>
    </row>
    <row r="16" spans="1:3" ht="15">
      <c r="A16" s="24"/>
      <c r="B16" s="52" t="s">
        <v>58</v>
      </c>
      <c r="C16" s="13">
        <v>3000000</v>
      </c>
    </row>
    <row r="17" spans="1:3" ht="15">
      <c r="A17" s="24"/>
      <c r="B17" s="52" t="s">
        <v>59</v>
      </c>
      <c r="C17" s="13">
        <v>400000</v>
      </c>
    </row>
    <row r="18" spans="1:3" ht="15">
      <c r="A18" s="24"/>
      <c r="B18" s="52" t="s">
        <v>60</v>
      </c>
      <c r="C18" s="13">
        <v>600000</v>
      </c>
    </row>
    <row r="19" spans="1:3" ht="15">
      <c r="A19" s="24"/>
      <c r="B19" s="52" t="s">
        <v>61</v>
      </c>
      <c r="C19" s="13">
        <v>400000</v>
      </c>
    </row>
    <row r="20" spans="1:3" ht="15">
      <c r="A20" s="24">
        <v>11</v>
      </c>
      <c r="B20" s="53" t="s">
        <v>62</v>
      </c>
      <c r="C20" s="13"/>
    </row>
    <row r="21" spans="1:3" ht="15">
      <c r="A21" s="24"/>
      <c r="B21" s="52" t="s">
        <v>63</v>
      </c>
      <c r="C21" s="13">
        <v>1000000</v>
      </c>
    </row>
    <row r="22" spans="1:3" ht="15">
      <c r="A22" s="24">
        <v>12</v>
      </c>
      <c r="B22" s="53" t="s">
        <v>64</v>
      </c>
      <c r="C22" s="13">
        <v>0</v>
      </c>
    </row>
    <row r="23" spans="1:3" ht="15">
      <c r="A23" s="24"/>
      <c r="B23" s="52" t="s">
        <v>65</v>
      </c>
      <c r="C23" s="13">
        <v>2312325</v>
      </c>
    </row>
    <row r="24" spans="1:3" ht="15">
      <c r="A24" s="24"/>
      <c r="B24" s="52" t="s">
        <v>66</v>
      </c>
      <c r="C24" s="13">
        <v>9472635</v>
      </c>
    </row>
    <row r="25" spans="1:3" ht="15">
      <c r="A25" s="24"/>
      <c r="B25" s="52" t="s">
        <v>67</v>
      </c>
      <c r="C25" s="13">
        <v>395286</v>
      </c>
    </row>
    <row r="26" spans="1:3" ht="15">
      <c r="A26" s="24"/>
      <c r="B26" s="52" t="s">
        <v>68</v>
      </c>
      <c r="C26" s="13">
        <v>391346</v>
      </c>
    </row>
    <row r="27" spans="1:3" ht="15">
      <c r="A27" s="24"/>
      <c r="B27" s="52" t="s">
        <v>69</v>
      </c>
      <c r="C27" s="13">
        <v>1793000</v>
      </c>
    </row>
    <row r="28" spans="1:3" ht="15">
      <c r="A28" s="24"/>
      <c r="B28" s="52" t="s">
        <v>70</v>
      </c>
      <c r="C28" s="13">
        <v>2000000</v>
      </c>
    </row>
    <row r="29" spans="1:3" ht="15">
      <c r="A29" s="24"/>
      <c r="B29" s="52" t="s">
        <v>71</v>
      </c>
      <c r="C29" s="13">
        <v>1442611</v>
      </c>
    </row>
    <row r="30" spans="1:3" ht="24.75">
      <c r="A30" s="24"/>
      <c r="B30" s="52" t="s">
        <v>72</v>
      </c>
      <c r="C30" s="13">
        <v>200000</v>
      </c>
    </row>
    <row r="31" spans="1:3" ht="15">
      <c r="A31" s="39"/>
      <c r="B31" s="21" t="s">
        <v>9</v>
      </c>
      <c r="C31" s="13">
        <f>SUM(C3:C30)*0.15</f>
        <v>14422454.381702265</v>
      </c>
    </row>
    <row r="32" spans="1:3" ht="15">
      <c r="A32" s="39"/>
      <c r="B32" s="14" t="s">
        <v>10</v>
      </c>
      <c r="C32" s="15">
        <f>SUM(C3:C31)</f>
        <v>110572150.25971736</v>
      </c>
    </row>
    <row r="33" spans="1:3" ht="15">
      <c r="A33" s="39"/>
      <c r="B33" s="21" t="s">
        <v>11</v>
      </c>
      <c r="C33" s="13">
        <f>C32*0.2</f>
        <v>22114430.051943474</v>
      </c>
    </row>
    <row r="34" spans="1:3" ht="15">
      <c r="A34" s="39"/>
      <c r="B34" s="18" t="s">
        <v>12</v>
      </c>
      <c r="C34" s="19">
        <f>SUM(C32:C33)</f>
        <v>132686580.31166083</v>
      </c>
    </row>
    <row r="35" spans="1:3" ht="15">
      <c r="A35" s="82"/>
      <c r="B35" s="83"/>
      <c r="C35" s="84"/>
    </row>
    <row r="36" spans="1:3" ht="15">
      <c r="A36" s="25">
        <v>13</v>
      </c>
      <c r="B36" s="53" t="s">
        <v>76</v>
      </c>
      <c r="C36" s="13"/>
    </row>
    <row r="37" spans="1:3" ht="15">
      <c r="A37" s="25"/>
      <c r="B37" s="55" t="s">
        <v>81</v>
      </c>
      <c r="C37" s="13">
        <v>15955790</v>
      </c>
    </row>
    <row r="38" spans="1:3" ht="15">
      <c r="A38" s="25"/>
      <c r="B38" s="55" t="s">
        <v>79</v>
      </c>
      <c r="C38" s="13">
        <v>3750000</v>
      </c>
    </row>
    <row r="39" spans="1:3" ht="15">
      <c r="A39" s="44"/>
      <c r="B39" s="26" t="s">
        <v>13</v>
      </c>
      <c r="C39" s="13">
        <f>(C37+C38)*35%</f>
        <v>6897026.5</v>
      </c>
    </row>
    <row r="40" spans="1:3" ht="15">
      <c r="A40" s="39"/>
      <c r="B40" s="18" t="s">
        <v>14</v>
      </c>
      <c r="C40" s="19">
        <f>SUM(C37:C39)</f>
        <v>26602816.5</v>
      </c>
    </row>
    <row r="41" spans="1:3" ht="15">
      <c r="A41" s="82"/>
      <c r="B41" s="83"/>
      <c r="C41" s="84"/>
    </row>
    <row r="42" spans="1:3" ht="15">
      <c r="A42" s="39"/>
      <c r="B42" s="22" t="s">
        <v>15</v>
      </c>
      <c r="C42" s="23">
        <f>+C34+C40</f>
        <v>159289396.81166083</v>
      </c>
    </row>
  </sheetData>
  <sheetProtection/>
  <mergeCells count="4">
    <mergeCell ref="A41:C41"/>
    <mergeCell ref="A1:C1"/>
    <mergeCell ref="A2:B2"/>
    <mergeCell ref="A35:C3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75.7109375" style="0" customWidth="1"/>
    <col min="3" max="3" width="25.7109375" style="0" customWidth="1"/>
  </cols>
  <sheetData>
    <row r="1" spans="1:3" ht="15.75">
      <c r="A1" s="85" t="s">
        <v>48</v>
      </c>
      <c r="B1" s="85"/>
      <c r="C1" s="85"/>
    </row>
    <row r="2" spans="1:3" ht="15">
      <c r="A2" s="60" t="s">
        <v>0</v>
      </c>
      <c r="B2" s="60"/>
      <c r="C2" s="1" t="s">
        <v>1</v>
      </c>
    </row>
    <row r="3" spans="1:3" ht="15">
      <c r="A3" s="24">
        <v>1</v>
      </c>
      <c r="B3" s="53" t="s">
        <v>2</v>
      </c>
      <c r="C3" s="13">
        <v>13571466</v>
      </c>
    </row>
    <row r="4" spans="1:3" ht="15">
      <c r="A4" s="24">
        <v>2</v>
      </c>
      <c r="B4" s="53" t="s">
        <v>3</v>
      </c>
      <c r="C4" s="13">
        <v>10001352.9</v>
      </c>
    </row>
    <row r="5" spans="1:3" ht="15">
      <c r="A5" s="24">
        <v>3</v>
      </c>
      <c r="B5" s="53" t="s">
        <v>4</v>
      </c>
      <c r="C5" s="13">
        <v>12215200</v>
      </c>
    </row>
    <row r="6" spans="1:3" ht="15">
      <c r="A6" s="24">
        <v>4</v>
      </c>
      <c r="B6" s="53" t="s">
        <v>5</v>
      </c>
      <c r="C6" s="13">
        <v>6089688</v>
      </c>
    </row>
    <row r="7" spans="1:3" ht="15">
      <c r="A7" s="24">
        <v>5</v>
      </c>
      <c r="B7" s="53" t="s">
        <v>6</v>
      </c>
      <c r="C7" s="13">
        <v>1829571</v>
      </c>
    </row>
    <row r="8" spans="1:3" ht="15">
      <c r="A8" s="24">
        <v>6</v>
      </c>
      <c r="B8" s="53" t="s">
        <v>75</v>
      </c>
      <c r="C8" s="13">
        <v>25374000</v>
      </c>
    </row>
    <row r="9" spans="1:3" ht="15">
      <c r="A9" s="24">
        <v>7</v>
      </c>
      <c r="B9" s="53" t="s">
        <v>38</v>
      </c>
      <c r="C9" s="13">
        <v>13963000</v>
      </c>
    </row>
    <row r="10" spans="1:3" ht="15">
      <c r="A10" s="24">
        <v>8</v>
      </c>
      <c r="B10" s="53" t="s">
        <v>52</v>
      </c>
      <c r="C10" s="13"/>
    </row>
    <row r="11" spans="1:3" ht="15">
      <c r="A11" s="24"/>
      <c r="B11" s="51" t="s">
        <v>53</v>
      </c>
      <c r="C11" s="13">
        <v>1000000</v>
      </c>
    </row>
    <row r="12" spans="1:3" ht="15">
      <c r="A12" s="24">
        <v>9</v>
      </c>
      <c r="B12" s="53" t="s">
        <v>54</v>
      </c>
      <c r="C12" s="13"/>
    </row>
    <row r="13" spans="1:3" ht="24">
      <c r="A13" s="24"/>
      <c r="B13" s="51" t="s">
        <v>55</v>
      </c>
      <c r="C13" s="13">
        <v>4900000</v>
      </c>
    </row>
    <row r="14" spans="1:3" ht="15">
      <c r="A14" s="24"/>
      <c r="B14" s="51" t="s">
        <v>56</v>
      </c>
      <c r="C14" s="13">
        <v>1400000</v>
      </c>
    </row>
    <row r="15" spans="1:3" ht="15">
      <c r="A15" s="24">
        <v>10</v>
      </c>
      <c r="B15" s="53" t="s">
        <v>57</v>
      </c>
      <c r="C15" s="13"/>
    </row>
    <row r="16" spans="1:3" ht="15">
      <c r="A16" s="24"/>
      <c r="B16" s="52" t="s">
        <v>58</v>
      </c>
      <c r="C16" s="13">
        <v>4170000</v>
      </c>
    </row>
    <row r="17" spans="1:3" ht="15">
      <c r="A17" s="24"/>
      <c r="B17" s="52" t="s">
        <v>59</v>
      </c>
      <c r="C17" s="13">
        <v>500000</v>
      </c>
    </row>
    <row r="18" spans="1:3" ht="15">
      <c r="A18" s="24"/>
      <c r="B18" s="52" t="s">
        <v>60</v>
      </c>
      <c r="C18" s="13">
        <v>1100000</v>
      </c>
    </row>
    <row r="19" spans="1:3" ht="15">
      <c r="A19" s="24"/>
      <c r="B19" s="52" t="s">
        <v>61</v>
      </c>
      <c r="C19" s="13">
        <v>500000</v>
      </c>
    </row>
    <row r="20" spans="1:3" ht="15">
      <c r="A20" s="24">
        <v>11</v>
      </c>
      <c r="B20" s="53" t="s">
        <v>62</v>
      </c>
      <c r="C20" s="13"/>
    </row>
    <row r="21" spans="1:3" ht="15">
      <c r="A21" s="24"/>
      <c r="B21" s="52" t="s">
        <v>63</v>
      </c>
      <c r="C21" s="13">
        <v>1000000</v>
      </c>
    </row>
    <row r="22" spans="1:3" ht="15">
      <c r="A22" s="24">
        <v>12</v>
      </c>
      <c r="B22" s="53" t="s">
        <v>64</v>
      </c>
      <c r="C22" s="13"/>
    </row>
    <row r="23" spans="1:3" ht="15">
      <c r="A23" s="24"/>
      <c r="B23" s="52" t="s">
        <v>65</v>
      </c>
      <c r="C23" s="13">
        <v>3477112.5</v>
      </c>
    </row>
    <row r="24" spans="1:3" ht="15">
      <c r="A24" s="24"/>
      <c r="B24" s="52" t="s">
        <v>66</v>
      </c>
      <c r="C24" s="13">
        <v>8002635</v>
      </c>
    </row>
    <row r="25" spans="1:3" ht="15">
      <c r="A25" s="24"/>
      <c r="B25" s="52" t="s">
        <v>67</v>
      </c>
      <c r="C25" s="13">
        <v>511213</v>
      </c>
    </row>
    <row r="26" spans="1:3" ht="15">
      <c r="A26" s="24"/>
      <c r="B26" s="52" t="s">
        <v>68</v>
      </c>
      <c r="C26" s="13">
        <v>7993538</v>
      </c>
    </row>
    <row r="27" spans="1:3" ht="15">
      <c r="A27" s="24"/>
      <c r="B27" s="52" t="s">
        <v>69</v>
      </c>
      <c r="C27" s="13">
        <v>90000</v>
      </c>
    </row>
    <row r="28" spans="1:3" ht="15">
      <c r="A28" s="24"/>
      <c r="B28" s="52" t="s">
        <v>70</v>
      </c>
      <c r="C28" s="13">
        <v>3500000</v>
      </c>
    </row>
    <row r="29" spans="1:3" ht="15">
      <c r="A29" s="24"/>
      <c r="B29" s="52" t="s">
        <v>71</v>
      </c>
      <c r="C29" s="13">
        <v>2287583</v>
      </c>
    </row>
    <row r="30" spans="1:3" ht="24.75">
      <c r="A30" s="24"/>
      <c r="B30" s="52" t="s">
        <v>72</v>
      </c>
      <c r="C30" s="13">
        <v>200000</v>
      </c>
    </row>
    <row r="31" spans="1:3" ht="15">
      <c r="A31" s="39"/>
      <c r="B31" s="21" t="s">
        <v>9</v>
      </c>
      <c r="C31" s="13">
        <f>SUM(C3:C30)*0.15</f>
        <v>18551453.91</v>
      </c>
    </row>
    <row r="32" spans="1:3" ht="15">
      <c r="A32" s="39"/>
      <c r="B32" s="14" t="s">
        <v>10</v>
      </c>
      <c r="C32" s="15">
        <f>SUM(C3:C31)</f>
        <v>142227813.31</v>
      </c>
    </row>
    <row r="33" spans="1:3" ht="15">
      <c r="A33" s="39"/>
      <c r="B33" s="21" t="s">
        <v>11</v>
      </c>
      <c r="C33" s="13">
        <f>C32*0.2</f>
        <v>28445562.662</v>
      </c>
    </row>
    <row r="34" spans="1:3" ht="15">
      <c r="A34" s="39"/>
      <c r="B34" s="18" t="s">
        <v>12</v>
      </c>
      <c r="C34" s="19">
        <f>SUM(C32:C33)</f>
        <v>170673375.972</v>
      </c>
    </row>
    <row r="35" spans="1:3" ht="15">
      <c r="A35" s="82"/>
      <c r="B35" s="83"/>
      <c r="C35" s="84"/>
    </row>
    <row r="36" spans="1:3" ht="15">
      <c r="A36" s="25">
        <v>13</v>
      </c>
      <c r="B36" s="53" t="s">
        <v>76</v>
      </c>
      <c r="C36" s="13"/>
    </row>
    <row r="37" spans="1:3" ht="15">
      <c r="A37" s="25"/>
      <c r="B37" s="55" t="s">
        <v>81</v>
      </c>
      <c r="C37" s="13">
        <v>15955790</v>
      </c>
    </row>
    <row r="38" spans="1:3" ht="15">
      <c r="A38" s="25"/>
      <c r="B38" s="55" t="s">
        <v>79</v>
      </c>
      <c r="C38" s="13">
        <v>3750000</v>
      </c>
    </row>
    <row r="39" spans="1:3" ht="15">
      <c r="A39" s="44"/>
      <c r="B39" s="26" t="s">
        <v>13</v>
      </c>
      <c r="C39" s="13">
        <f>(C37+C38)*35%</f>
        <v>6897026.5</v>
      </c>
    </row>
    <row r="40" spans="1:3" ht="15">
      <c r="A40" s="39"/>
      <c r="B40" s="18" t="s">
        <v>14</v>
      </c>
      <c r="C40" s="19">
        <f>SUM(C37:C39)</f>
        <v>26602816.5</v>
      </c>
    </row>
    <row r="41" spans="1:3" ht="15">
      <c r="A41" s="82"/>
      <c r="B41" s="83"/>
      <c r="C41" s="84"/>
    </row>
    <row r="42" spans="1:3" ht="15">
      <c r="A42" s="39"/>
      <c r="B42" s="22" t="s">
        <v>15</v>
      </c>
      <c r="C42" s="23">
        <f>+C34+C40</f>
        <v>197276192.472</v>
      </c>
    </row>
    <row r="45" ht="15">
      <c r="C45" s="54"/>
    </row>
  </sheetData>
  <sheetProtection/>
  <mergeCells count="4">
    <mergeCell ref="A1:C1"/>
    <mergeCell ref="A2:B2"/>
    <mergeCell ref="A35:C35"/>
    <mergeCell ref="A41:C41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75.7109375" style="0" customWidth="1"/>
    <col min="3" max="3" width="25.7109375" style="0" customWidth="1"/>
  </cols>
  <sheetData>
    <row r="1" spans="1:3" ht="15">
      <c r="A1" s="61" t="s">
        <v>51</v>
      </c>
      <c r="B1" s="61"/>
      <c r="C1" s="61"/>
    </row>
    <row r="2" spans="1:3" ht="15">
      <c r="A2" s="60" t="s">
        <v>0</v>
      </c>
      <c r="B2" s="60"/>
      <c r="C2" s="1" t="s">
        <v>1</v>
      </c>
    </row>
    <row r="3" spans="1:3" ht="15">
      <c r="A3" s="11">
        <v>1</v>
      </c>
      <c r="B3" s="53" t="s">
        <v>2</v>
      </c>
      <c r="C3" s="13">
        <v>40368420</v>
      </c>
    </row>
    <row r="4" spans="1:3" ht="15">
      <c r="A4" s="11">
        <v>2</v>
      </c>
      <c r="B4" s="53" t="s">
        <v>3</v>
      </c>
      <c r="C4" s="13">
        <v>16694900</v>
      </c>
    </row>
    <row r="5" spans="1:3" ht="15">
      <c r="A5" s="11">
        <v>3</v>
      </c>
      <c r="B5" s="53" t="s">
        <v>4</v>
      </c>
      <c r="C5" s="13">
        <v>30784427.200000003</v>
      </c>
    </row>
    <row r="6" spans="1:3" ht="15">
      <c r="A6" s="11">
        <v>4</v>
      </c>
      <c r="B6" s="53" t="s">
        <v>5</v>
      </c>
      <c r="C6" s="13">
        <v>15797865.6</v>
      </c>
    </row>
    <row r="7" spans="1:3" ht="15">
      <c r="A7" s="11">
        <v>5</v>
      </c>
      <c r="B7" s="53" t="s">
        <v>6</v>
      </c>
      <c r="C7" s="13">
        <v>4498017</v>
      </c>
    </row>
    <row r="8" spans="1:3" ht="15">
      <c r="A8" s="11">
        <v>6</v>
      </c>
      <c r="B8" s="53" t="s">
        <v>17</v>
      </c>
      <c r="C8" s="13">
        <v>3616500</v>
      </c>
    </row>
    <row r="9" spans="1:3" ht="15">
      <c r="A9" s="11">
        <v>7</v>
      </c>
      <c r="B9" s="53" t="s">
        <v>39</v>
      </c>
      <c r="C9" s="13">
        <v>3414500</v>
      </c>
    </row>
    <row r="10" spans="1:3" ht="15">
      <c r="A10" s="11">
        <v>8</v>
      </c>
      <c r="B10" s="53" t="s">
        <v>19</v>
      </c>
      <c r="C10" s="13">
        <v>4209000</v>
      </c>
    </row>
    <row r="11" spans="1:3" ht="15">
      <c r="A11" s="11">
        <v>9</v>
      </c>
      <c r="B11" s="53" t="s">
        <v>52</v>
      </c>
      <c r="C11" s="13"/>
    </row>
    <row r="12" spans="1:3" ht="15">
      <c r="A12" s="11"/>
      <c r="B12" s="51" t="s">
        <v>53</v>
      </c>
      <c r="C12" s="13">
        <v>1500000</v>
      </c>
    </row>
    <row r="13" spans="1:3" ht="15">
      <c r="A13" s="11">
        <v>10</v>
      </c>
      <c r="B13" s="53" t="s">
        <v>54</v>
      </c>
      <c r="C13" s="13"/>
    </row>
    <row r="14" spans="1:3" ht="24">
      <c r="A14" s="11"/>
      <c r="B14" s="51" t="s">
        <v>55</v>
      </c>
      <c r="C14" s="13">
        <v>11200000</v>
      </c>
    </row>
    <row r="15" spans="1:3" ht="15">
      <c r="A15" s="11"/>
      <c r="B15" s="51" t="s">
        <v>56</v>
      </c>
      <c r="C15" s="13">
        <v>2000000</v>
      </c>
    </row>
    <row r="16" spans="1:3" ht="15">
      <c r="A16" s="11">
        <v>11</v>
      </c>
      <c r="B16" s="53" t="s">
        <v>57</v>
      </c>
      <c r="C16" s="13"/>
    </row>
    <row r="17" spans="1:3" ht="15">
      <c r="A17" s="11"/>
      <c r="B17" s="52" t="s">
        <v>58</v>
      </c>
      <c r="C17" s="13">
        <v>7200000</v>
      </c>
    </row>
    <row r="18" spans="1:3" ht="15">
      <c r="A18" s="11"/>
      <c r="B18" s="52" t="s">
        <v>59</v>
      </c>
      <c r="C18" s="13">
        <v>800000</v>
      </c>
    </row>
    <row r="19" spans="1:3" ht="15">
      <c r="A19" s="11"/>
      <c r="B19" s="52" t="s">
        <v>60</v>
      </c>
      <c r="C19" s="13">
        <v>1700000</v>
      </c>
    </row>
    <row r="20" spans="1:3" ht="15">
      <c r="A20" s="11"/>
      <c r="B20" s="52" t="s">
        <v>61</v>
      </c>
      <c r="C20" s="13">
        <v>1000000</v>
      </c>
    </row>
    <row r="21" spans="1:3" ht="15">
      <c r="A21" s="11">
        <v>12</v>
      </c>
      <c r="B21" s="53" t="s">
        <v>62</v>
      </c>
      <c r="C21" s="13"/>
    </row>
    <row r="22" spans="1:3" ht="15">
      <c r="A22" s="11"/>
      <c r="B22" s="52" t="s">
        <v>63</v>
      </c>
      <c r="C22" s="13">
        <v>1800000</v>
      </c>
    </row>
    <row r="23" spans="1:3" ht="15">
      <c r="A23" s="11">
        <v>13</v>
      </c>
      <c r="B23" s="53" t="s">
        <v>64</v>
      </c>
      <c r="C23" s="13"/>
    </row>
    <row r="24" spans="1:3" ht="15">
      <c r="A24" s="11"/>
      <c r="B24" s="52" t="s">
        <v>65</v>
      </c>
      <c r="C24" s="13">
        <v>2859705</v>
      </c>
    </row>
    <row r="25" spans="1:3" ht="15">
      <c r="A25" s="11"/>
      <c r="B25" s="52" t="s">
        <v>66</v>
      </c>
      <c r="C25" s="13">
        <v>18601683</v>
      </c>
    </row>
    <row r="26" spans="1:3" ht="15">
      <c r="A26" s="11"/>
      <c r="B26" s="52" t="s">
        <v>67</v>
      </c>
      <c r="C26" s="13">
        <v>786713</v>
      </c>
    </row>
    <row r="27" spans="1:3" ht="15">
      <c r="A27" s="11"/>
      <c r="B27" s="52" t="s">
        <v>68</v>
      </c>
      <c r="C27" s="13">
        <v>7017412</v>
      </c>
    </row>
    <row r="28" spans="1:3" ht="15">
      <c r="A28" s="11"/>
      <c r="B28" s="52" t="s">
        <v>69</v>
      </c>
      <c r="C28" s="13">
        <v>2774000</v>
      </c>
    </row>
    <row r="29" spans="1:3" ht="15">
      <c r="A29" s="11"/>
      <c r="B29" s="52" t="s">
        <v>70</v>
      </c>
      <c r="C29" s="13">
        <v>3500000</v>
      </c>
    </row>
    <row r="30" spans="1:3" ht="15">
      <c r="A30" s="11"/>
      <c r="B30" s="52" t="s">
        <v>71</v>
      </c>
      <c r="C30" s="13">
        <v>3864883.6799999997</v>
      </c>
    </row>
    <row r="31" spans="1:3" ht="24.75">
      <c r="A31" s="11"/>
      <c r="B31" s="52" t="s">
        <v>72</v>
      </c>
      <c r="C31" s="13">
        <v>200000</v>
      </c>
    </row>
    <row r="32" spans="1:3" ht="15">
      <c r="A32" s="31"/>
      <c r="B32" s="12" t="s">
        <v>9</v>
      </c>
      <c r="C32" s="13">
        <f>SUM(C3:C31)*0.15</f>
        <v>27928203.972000003</v>
      </c>
    </row>
    <row r="33" spans="1:3" ht="15">
      <c r="A33" s="31"/>
      <c r="B33" s="14" t="s">
        <v>10</v>
      </c>
      <c r="C33" s="15">
        <f>SUM(C3:C32)</f>
        <v>214116230.45200002</v>
      </c>
    </row>
    <row r="34" spans="1:3" ht="15">
      <c r="A34" s="31"/>
      <c r="B34" s="16" t="s">
        <v>20</v>
      </c>
      <c r="C34" s="17">
        <f>C33*0.25</f>
        <v>53529057.613000005</v>
      </c>
    </row>
    <row r="35" spans="1:3" ht="15">
      <c r="A35" s="31"/>
      <c r="B35" s="18" t="s">
        <v>12</v>
      </c>
      <c r="C35" s="19">
        <f>SUM(C33:C34)</f>
        <v>267645288.06500003</v>
      </c>
    </row>
    <row r="36" spans="1:3" ht="15">
      <c r="A36" s="78"/>
      <c r="B36" s="79"/>
      <c r="C36" s="80"/>
    </row>
    <row r="37" spans="1:3" ht="15">
      <c r="A37" s="20">
        <v>14</v>
      </c>
      <c r="B37" s="53" t="s">
        <v>76</v>
      </c>
      <c r="C37" s="13"/>
    </row>
    <row r="38" spans="1:3" ht="15">
      <c r="A38" s="20"/>
      <c r="B38" s="55" t="s">
        <v>81</v>
      </c>
      <c r="C38" s="13">
        <v>15787200</v>
      </c>
    </row>
    <row r="39" spans="1:3" ht="15">
      <c r="A39" s="20"/>
      <c r="B39" s="55" t="s">
        <v>79</v>
      </c>
      <c r="C39" s="13">
        <v>7500000</v>
      </c>
    </row>
    <row r="40" spans="1:3" ht="15">
      <c r="A40" s="31"/>
      <c r="B40" s="21" t="s">
        <v>13</v>
      </c>
      <c r="C40" s="13">
        <f>(C38+C39)*0.35</f>
        <v>8150519.999999999</v>
      </c>
    </row>
    <row r="41" spans="1:3" ht="15">
      <c r="A41" s="31"/>
      <c r="B41" s="18" t="s">
        <v>14</v>
      </c>
      <c r="C41" s="19">
        <f>SUM(C37:C40)</f>
        <v>31437720</v>
      </c>
    </row>
    <row r="42" spans="1:3" ht="15">
      <c r="A42" s="78"/>
      <c r="B42" s="79"/>
      <c r="C42" s="80"/>
    </row>
    <row r="43" spans="1:3" ht="15">
      <c r="A43" s="31"/>
      <c r="B43" s="22" t="s">
        <v>15</v>
      </c>
      <c r="C43" s="23">
        <f>+C35+C41</f>
        <v>299083008.06500006</v>
      </c>
    </row>
  </sheetData>
  <sheetProtection/>
  <mergeCells count="4">
    <mergeCell ref="A1:C1"/>
    <mergeCell ref="A2:B2"/>
    <mergeCell ref="A36:C36"/>
    <mergeCell ref="A42:C42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75.7109375" style="0" customWidth="1"/>
    <col min="3" max="3" width="25.7109375" style="0" customWidth="1"/>
  </cols>
  <sheetData>
    <row r="1" spans="1:3" ht="15">
      <c r="A1" s="61" t="s">
        <v>41</v>
      </c>
      <c r="B1" s="61"/>
      <c r="C1" s="61"/>
    </row>
    <row r="2" spans="1:3" ht="15">
      <c r="A2" s="60" t="s">
        <v>0</v>
      </c>
      <c r="B2" s="60"/>
      <c r="C2" s="1" t="s">
        <v>1</v>
      </c>
    </row>
    <row r="3" spans="1:3" ht="15">
      <c r="A3" s="27">
        <v>1</v>
      </c>
      <c r="B3" s="53" t="s">
        <v>2</v>
      </c>
      <c r="C3" s="28">
        <v>18262638</v>
      </c>
    </row>
    <row r="4" spans="1:3" ht="15">
      <c r="A4" s="27">
        <v>2</v>
      </c>
      <c r="B4" s="53" t="s">
        <v>3</v>
      </c>
      <c r="C4" s="28">
        <v>21747379.445350602</v>
      </c>
    </row>
    <row r="5" spans="1:3" ht="15">
      <c r="A5" s="27">
        <v>3</v>
      </c>
      <c r="B5" s="53" t="s">
        <v>4</v>
      </c>
      <c r="C5" s="28">
        <v>27076848.000000004</v>
      </c>
    </row>
    <row r="6" spans="1:3" ht="15">
      <c r="A6" s="27">
        <v>4</v>
      </c>
      <c r="B6" s="53" t="s">
        <v>5</v>
      </c>
      <c r="C6" s="28">
        <v>8522568.2238</v>
      </c>
    </row>
    <row r="7" spans="1:3" ht="15">
      <c r="A7" s="27">
        <v>5</v>
      </c>
      <c r="B7" s="53" t="s">
        <v>6</v>
      </c>
      <c r="C7" s="28">
        <v>2536564</v>
      </c>
    </row>
    <row r="8" spans="1:3" ht="15">
      <c r="A8" s="27">
        <v>6</v>
      </c>
      <c r="B8" s="53" t="s">
        <v>7</v>
      </c>
      <c r="C8" s="28">
        <v>19771000</v>
      </c>
    </row>
    <row r="9" spans="1:3" ht="15">
      <c r="A9" s="27">
        <v>7</v>
      </c>
      <c r="B9" s="53" t="s">
        <v>8</v>
      </c>
      <c r="C9" s="28">
        <v>7548000</v>
      </c>
    </row>
    <row r="10" spans="1:3" ht="15">
      <c r="A10" s="27">
        <v>8</v>
      </c>
      <c r="B10" s="53" t="s">
        <v>18</v>
      </c>
      <c r="C10" s="28">
        <v>12822500</v>
      </c>
    </row>
    <row r="11" spans="1:3" ht="15">
      <c r="A11" s="2">
        <v>9</v>
      </c>
      <c r="B11" s="53" t="s">
        <v>52</v>
      </c>
      <c r="C11" s="28"/>
    </row>
    <row r="12" spans="1:3" ht="15">
      <c r="A12" s="2"/>
      <c r="B12" s="51" t="s">
        <v>53</v>
      </c>
      <c r="C12" s="3">
        <v>1200000</v>
      </c>
    </row>
    <row r="13" spans="1:3" ht="15">
      <c r="A13" s="2">
        <v>10</v>
      </c>
      <c r="B13" s="53" t="s">
        <v>54</v>
      </c>
      <c r="C13" s="3"/>
    </row>
    <row r="14" spans="1:3" ht="24">
      <c r="A14" s="2"/>
      <c r="B14" s="51" t="s">
        <v>55</v>
      </c>
      <c r="C14" s="47">
        <v>9000000</v>
      </c>
    </row>
    <row r="15" spans="1:3" ht="15">
      <c r="A15" s="2"/>
      <c r="B15" s="51" t="s">
        <v>56</v>
      </c>
      <c r="C15" s="3">
        <v>2000000</v>
      </c>
    </row>
    <row r="16" spans="1:3" ht="15">
      <c r="A16" s="2">
        <v>11</v>
      </c>
      <c r="B16" s="53" t="s">
        <v>57</v>
      </c>
      <c r="C16" s="3"/>
    </row>
    <row r="17" spans="1:3" ht="15">
      <c r="A17" s="2"/>
      <c r="B17" s="52" t="s">
        <v>58</v>
      </c>
      <c r="C17" s="3">
        <v>6600000</v>
      </c>
    </row>
    <row r="18" spans="1:3" ht="15">
      <c r="A18" s="2"/>
      <c r="B18" s="52" t="s">
        <v>59</v>
      </c>
      <c r="C18" s="3">
        <v>600000</v>
      </c>
    </row>
    <row r="19" spans="1:3" ht="15">
      <c r="A19" s="2"/>
      <c r="B19" s="52" t="s">
        <v>60</v>
      </c>
      <c r="C19" s="3">
        <v>1100000</v>
      </c>
    </row>
    <row r="20" spans="1:3" ht="15">
      <c r="A20" s="2"/>
      <c r="B20" s="52" t="s">
        <v>61</v>
      </c>
      <c r="C20" s="3">
        <v>450000</v>
      </c>
    </row>
    <row r="21" spans="1:3" ht="15">
      <c r="A21" s="2">
        <v>12</v>
      </c>
      <c r="B21" s="53" t="s">
        <v>62</v>
      </c>
      <c r="C21" s="3"/>
    </row>
    <row r="22" spans="1:3" ht="15">
      <c r="A22" s="2"/>
      <c r="B22" s="52" t="s">
        <v>63</v>
      </c>
      <c r="C22" s="47">
        <v>1500000</v>
      </c>
    </row>
    <row r="23" spans="1:3" ht="15">
      <c r="A23" s="2">
        <v>13</v>
      </c>
      <c r="B23" s="53" t="s">
        <v>64</v>
      </c>
      <c r="C23" s="3"/>
    </row>
    <row r="24" spans="1:3" ht="15">
      <c r="A24" s="2"/>
      <c r="B24" s="52" t="s">
        <v>65</v>
      </c>
      <c r="C24" s="3">
        <v>3120534.375</v>
      </c>
    </row>
    <row r="25" spans="1:3" ht="15">
      <c r="A25" s="2"/>
      <c r="B25" s="52" t="s">
        <v>66</v>
      </c>
      <c r="C25" s="3">
        <v>9884084</v>
      </c>
    </row>
    <row r="26" spans="1:3" ht="15">
      <c r="A26" s="2"/>
      <c r="B26" s="52" t="s">
        <v>67</v>
      </c>
      <c r="C26" s="47">
        <v>738968</v>
      </c>
    </row>
    <row r="27" spans="1:3" ht="15">
      <c r="A27" s="2"/>
      <c r="B27" s="52" t="s">
        <v>68</v>
      </c>
      <c r="C27" s="3">
        <v>7623974</v>
      </c>
    </row>
    <row r="28" spans="1:3" ht="15">
      <c r="A28" s="2"/>
      <c r="B28" s="52" t="s">
        <v>69</v>
      </c>
      <c r="C28" s="3">
        <v>1949484</v>
      </c>
    </row>
    <row r="29" spans="1:3" ht="15">
      <c r="A29" s="2"/>
      <c r="B29" s="52" t="s">
        <v>70</v>
      </c>
      <c r="C29" s="3">
        <v>2500000</v>
      </c>
    </row>
    <row r="30" spans="1:3" ht="15">
      <c r="A30" s="2"/>
      <c r="B30" s="52" t="s">
        <v>71</v>
      </c>
      <c r="C30" s="3">
        <v>4815806.853716249</v>
      </c>
    </row>
    <row r="31" spans="1:3" ht="24.75">
      <c r="A31" s="2"/>
      <c r="B31" s="52" t="s">
        <v>72</v>
      </c>
      <c r="C31" s="3">
        <v>200000</v>
      </c>
    </row>
    <row r="32" spans="1:3" ht="15">
      <c r="A32" s="48"/>
      <c r="B32" s="46" t="s">
        <v>9</v>
      </c>
      <c r="C32" s="49">
        <f>SUM(C3:C31)*0.15</f>
        <v>25735552.334680025</v>
      </c>
    </row>
    <row r="33" spans="1:3" ht="15">
      <c r="A33" s="38"/>
      <c r="B33" s="4" t="s">
        <v>10</v>
      </c>
      <c r="C33" s="29">
        <f>SUM(C3:C32)</f>
        <v>197305901.23254687</v>
      </c>
    </row>
    <row r="34" spans="1:3" ht="15">
      <c r="A34" s="38"/>
      <c r="B34" s="6" t="s">
        <v>16</v>
      </c>
      <c r="C34" s="28">
        <f>C33*0.25</f>
        <v>49326475.30813672</v>
      </c>
    </row>
    <row r="35" spans="1:3" ht="15">
      <c r="A35" s="38"/>
      <c r="B35" s="7" t="s">
        <v>12</v>
      </c>
      <c r="C35" s="30">
        <f>SUM(C33:C34)</f>
        <v>246632376.54068357</v>
      </c>
    </row>
    <row r="36" spans="1:3" ht="15">
      <c r="A36" s="62"/>
      <c r="B36" s="63"/>
      <c r="C36" s="64"/>
    </row>
    <row r="37" spans="1:3" ht="15">
      <c r="A37" s="2">
        <v>14</v>
      </c>
      <c r="B37" s="53" t="s">
        <v>76</v>
      </c>
      <c r="C37" s="3"/>
    </row>
    <row r="38" spans="1:3" ht="15">
      <c r="A38" s="2"/>
      <c r="B38" s="55" t="s">
        <v>81</v>
      </c>
      <c r="C38" s="3">
        <v>9227025</v>
      </c>
    </row>
    <row r="39" spans="1:3" ht="15">
      <c r="A39" s="2"/>
      <c r="B39" s="55" t="s">
        <v>79</v>
      </c>
      <c r="C39" s="3">
        <v>14031000</v>
      </c>
    </row>
    <row r="40" spans="1:3" ht="15">
      <c r="A40" s="37"/>
      <c r="B40" s="6" t="s">
        <v>13</v>
      </c>
      <c r="C40" s="3">
        <f>(C38+C39)*0.35</f>
        <v>8140308.749999999</v>
      </c>
    </row>
    <row r="41" spans="1:3" ht="15">
      <c r="A41" s="37"/>
      <c r="B41" s="7" t="s">
        <v>14</v>
      </c>
      <c r="C41" s="8">
        <f>SUM(C37:C40)</f>
        <v>31398333.75</v>
      </c>
    </row>
    <row r="42" spans="1:3" ht="15">
      <c r="A42" s="62"/>
      <c r="B42" s="63"/>
      <c r="C42" s="64"/>
    </row>
    <row r="43" spans="1:3" ht="15">
      <c r="A43" s="37"/>
      <c r="B43" s="9" t="s">
        <v>15</v>
      </c>
      <c r="C43" s="10">
        <f>+C35+C41</f>
        <v>278030710.29068357</v>
      </c>
    </row>
    <row r="45" ht="15">
      <c r="B45" s="56"/>
    </row>
  </sheetData>
  <sheetProtection/>
  <mergeCells count="4">
    <mergeCell ref="A2:B2"/>
    <mergeCell ref="A1:C1"/>
    <mergeCell ref="A36:C36"/>
    <mergeCell ref="A42:C42"/>
  </mergeCells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75.7109375" style="0" customWidth="1"/>
    <col min="3" max="3" width="25.7109375" style="0" customWidth="1"/>
  </cols>
  <sheetData>
    <row r="1" spans="1:3" ht="15">
      <c r="A1" s="61" t="s">
        <v>42</v>
      </c>
      <c r="B1" s="61"/>
      <c r="C1" s="61"/>
    </row>
    <row r="2" spans="1:3" ht="15">
      <c r="A2" s="60" t="s">
        <v>0</v>
      </c>
      <c r="B2" s="60"/>
      <c r="C2" s="1" t="s">
        <v>1</v>
      </c>
    </row>
    <row r="3" spans="1:3" ht="15">
      <c r="A3" s="24">
        <v>1</v>
      </c>
      <c r="B3" s="53" t="s">
        <v>2</v>
      </c>
      <c r="C3" s="32">
        <v>22772195</v>
      </c>
    </row>
    <row r="4" spans="1:3" ht="15">
      <c r="A4" s="24">
        <v>2</v>
      </c>
      <c r="B4" s="53" t="s">
        <v>3</v>
      </c>
      <c r="C4" s="32">
        <v>28417010.085252844</v>
      </c>
    </row>
    <row r="5" spans="1:3" ht="15">
      <c r="A5" s="24">
        <v>3</v>
      </c>
      <c r="B5" s="53" t="s">
        <v>4</v>
      </c>
      <c r="C5" s="32">
        <v>39158698.88</v>
      </c>
    </row>
    <row r="6" spans="1:3" ht="15">
      <c r="A6" s="24">
        <v>4</v>
      </c>
      <c r="B6" s="53" t="s">
        <v>5</v>
      </c>
      <c r="C6" s="32">
        <v>13710320.0856</v>
      </c>
    </row>
    <row r="7" spans="1:3" ht="15">
      <c r="A7" s="24">
        <v>5</v>
      </c>
      <c r="B7" s="53" t="s">
        <v>6</v>
      </c>
      <c r="C7" s="32">
        <v>3821694</v>
      </c>
    </row>
    <row r="8" spans="1:3" ht="15">
      <c r="A8" s="24">
        <v>6</v>
      </c>
      <c r="B8" s="53" t="s">
        <v>7</v>
      </c>
      <c r="C8" s="32">
        <v>20868000</v>
      </c>
    </row>
    <row r="9" spans="1:3" ht="15">
      <c r="A9" s="24">
        <v>7</v>
      </c>
      <c r="B9" s="53" t="s">
        <v>8</v>
      </c>
      <c r="C9" s="32">
        <v>14263000</v>
      </c>
    </row>
    <row r="10" spans="1:3" ht="15">
      <c r="A10" s="24">
        <v>8</v>
      </c>
      <c r="B10" s="53" t="s">
        <v>18</v>
      </c>
      <c r="C10" s="32">
        <v>12822500</v>
      </c>
    </row>
    <row r="11" spans="1:3" ht="15">
      <c r="A11" s="24">
        <v>9</v>
      </c>
      <c r="B11" s="53" t="s">
        <v>52</v>
      </c>
      <c r="C11" s="32"/>
    </row>
    <row r="12" spans="1:3" ht="15">
      <c r="A12" s="24"/>
      <c r="B12" s="51" t="s">
        <v>53</v>
      </c>
      <c r="C12" s="3">
        <v>1500000</v>
      </c>
    </row>
    <row r="13" spans="1:3" ht="15">
      <c r="A13" s="24">
        <v>10</v>
      </c>
      <c r="B13" s="53" t="s">
        <v>54</v>
      </c>
      <c r="C13" s="3"/>
    </row>
    <row r="14" spans="1:3" ht="24">
      <c r="A14" s="24"/>
      <c r="B14" s="51" t="s">
        <v>55</v>
      </c>
      <c r="C14" s="47">
        <v>12000000</v>
      </c>
    </row>
    <row r="15" spans="1:3" ht="15">
      <c r="A15" s="24"/>
      <c r="B15" s="51" t="s">
        <v>56</v>
      </c>
      <c r="C15" s="3">
        <v>2200000</v>
      </c>
    </row>
    <row r="16" spans="1:3" ht="15">
      <c r="A16" s="24">
        <v>11</v>
      </c>
      <c r="B16" s="53" t="s">
        <v>57</v>
      </c>
      <c r="C16" s="3"/>
    </row>
    <row r="17" spans="1:3" ht="15">
      <c r="A17" s="24"/>
      <c r="B17" s="52" t="s">
        <v>58</v>
      </c>
      <c r="C17" s="3">
        <v>8400000</v>
      </c>
    </row>
    <row r="18" spans="1:3" ht="15">
      <c r="A18" s="24"/>
      <c r="B18" s="52" t="s">
        <v>59</v>
      </c>
      <c r="C18" s="3">
        <v>600000</v>
      </c>
    </row>
    <row r="19" spans="1:3" ht="15">
      <c r="A19" s="24"/>
      <c r="B19" s="52" t="s">
        <v>60</v>
      </c>
      <c r="C19" s="3">
        <v>1100000</v>
      </c>
    </row>
    <row r="20" spans="1:3" ht="15">
      <c r="A20" s="24"/>
      <c r="B20" s="52" t="s">
        <v>61</v>
      </c>
      <c r="C20" s="3">
        <v>450000</v>
      </c>
    </row>
    <row r="21" spans="1:3" ht="15">
      <c r="A21" s="24">
        <v>12</v>
      </c>
      <c r="B21" s="53" t="s">
        <v>62</v>
      </c>
      <c r="C21" s="3"/>
    </row>
    <row r="22" spans="1:3" ht="15">
      <c r="A22" s="24"/>
      <c r="B22" s="52" t="s">
        <v>63</v>
      </c>
      <c r="C22" s="47">
        <v>2000000</v>
      </c>
    </row>
    <row r="23" spans="1:3" ht="15">
      <c r="A23" s="24">
        <v>13</v>
      </c>
      <c r="B23" s="53" t="s">
        <v>64</v>
      </c>
      <c r="C23" s="3"/>
    </row>
    <row r="24" spans="1:3" ht="15">
      <c r="A24" s="24"/>
      <c r="B24" s="52" t="s">
        <v>65</v>
      </c>
      <c r="C24" s="3">
        <v>3608601.75</v>
      </c>
    </row>
    <row r="25" spans="1:3" ht="15">
      <c r="A25" s="24"/>
      <c r="B25" s="52" t="s">
        <v>66</v>
      </c>
      <c r="C25" s="3">
        <v>16814084</v>
      </c>
    </row>
    <row r="26" spans="1:3" ht="15">
      <c r="A26" s="24"/>
      <c r="B26" s="52" t="s">
        <v>67</v>
      </c>
      <c r="C26" s="47">
        <v>970163</v>
      </c>
    </row>
    <row r="27" spans="1:3" ht="15">
      <c r="A27" s="24"/>
      <c r="B27" s="52" t="s">
        <v>68</v>
      </c>
      <c r="C27" s="3">
        <v>7623974</v>
      </c>
    </row>
    <row r="28" spans="1:3" ht="15">
      <c r="A28" s="24"/>
      <c r="B28" s="52" t="s">
        <v>69</v>
      </c>
      <c r="C28" s="3">
        <v>3168924</v>
      </c>
    </row>
    <row r="29" spans="1:3" ht="15">
      <c r="A29" s="24"/>
      <c r="B29" s="52" t="s">
        <v>70</v>
      </c>
      <c r="C29" s="3">
        <v>3000000</v>
      </c>
    </row>
    <row r="30" spans="1:3" ht="15">
      <c r="A30" s="24"/>
      <c r="B30" s="52" t="s">
        <v>71</v>
      </c>
      <c r="C30" s="3">
        <v>6282990.198345</v>
      </c>
    </row>
    <row r="31" spans="1:3" ht="24.75">
      <c r="A31" s="24"/>
      <c r="B31" s="52" t="s">
        <v>72</v>
      </c>
      <c r="C31" s="3">
        <v>200000</v>
      </c>
    </row>
    <row r="32" spans="1:3" ht="15">
      <c r="A32" s="39"/>
      <c r="B32" s="12" t="s">
        <v>9</v>
      </c>
      <c r="C32" s="32">
        <f>SUM(C3:C31)*0.15</f>
        <v>33862823.24987967</v>
      </c>
    </row>
    <row r="33" spans="1:3" ht="15">
      <c r="A33" s="39"/>
      <c r="B33" s="14" t="s">
        <v>10</v>
      </c>
      <c r="C33" s="33">
        <f>SUM(C3:C32)</f>
        <v>259614978.2490775</v>
      </c>
    </row>
    <row r="34" spans="1:3" ht="15">
      <c r="A34" s="39"/>
      <c r="B34" s="21" t="s">
        <v>16</v>
      </c>
      <c r="C34" s="32">
        <f>C33*0.25</f>
        <v>64903744.562269375</v>
      </c>
    </row>
    <row r="35" spans="1:3" ht="15">
      <c r="A35" s="39"/>
      <c r="B35" s="18" t="s">
        <v>12</v>
      </c>
      <c r="C35" s="34">
        <f>SUM(C33:C34)</f>
        <v>324518722.8113469</v>
      </c>
    </row>
    <row r="36" spans="1:3" ht="15">
      <c r="A36" s="65"/>
      <c r="B36" s="66"/>
      <c r="C36" s="67"/>
    </row>
    <row r="37" spans="1:3" ht="15">
      <c r="A37" s="20">
        <v>14</v>
      </c>
      <c r="B37" s="53" t="s">
        <v>76</v>
      </c>
      <c r="C37" s="13"/>
    </row>
    <row r="38" spans="1:3" ht="15">
      <c r="A38" s="20"/>
      <c r="B38" s="55" t="s">
        <v>81</v>
      </c>
      <c r="C38" s="3">
        <v>9227025</v>
      </c>
    </row>
    <row r="39" spans="1:3" ht="15">
      <c r="A39" s="20"/>
      <c r="B39" s="55" t="s">
        <v>79</v>
      </c>
      <c r="C39" s="3">
        <v>14031000</v>
      </c>
    </row>
    <row r="40" spans="1:3" ht="15">
      <c r="A40" s="40"/>
      <c r="B40" s="21" t="s">
        <v>13</v>
      </c>
      <c r="C40" s="13">
        <f>(C38+C39)*0.35</f>
        <v>8140308.749999999</v>
      </c>
    </row>
    <row r="41" spans="1:3" ht="15">
      <c r="A41" s="40"/>
      <c r="B41" s="18" t="s">
        <v>14</v>
      </c>
      <c r="C41" s="19">
        <f>SUM(C37:C40)</f>
        <v>31398333.75</v>
      </c>
    </row>
    <row r="42" spans="1:3" ht="15">
      <c r="A42" s="65"/>
      <c r="B42" s="66"/>
      <c r="C42" s="67"/>
    </row>
    <row r="43" spans="1:3" ht="15">
      <c r="A43" s="40"/>
      <c r="B43" s="22" t="s">
        <v>15</v>
      </c>
      <c r="C43" s="23">
        <f>+C35+C41</f>
        <v>355917056.5613469</v>
      </c>
    </row>
    <row r="45" ht="15">
      <c r="B45" s="56"/>
    </row>
  </sheetData>
  <sheetProtection/>
  <mergeCells count="4">
    <mergeCell ref="A2:B2"/>
    <mergeCell ref="A1:C1"/>
    <mergeCell ref="A36:C36"/>
    <mergeCell ref="A42:C42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75.7109375" style="0" customWidth="1"/>
    <col min="3" max="3" width="25.7109375" style="0" customWidth="1"/>
  </cols>
  <sheetData>
    <row r="1" spans="1:3" ht="15">
      <c r="A1" s="61" t="s">
        <v>43</v>
      </c>
      <c r="B1" s="61"/>
      <c r="C1" s="61"/>
    </row>
    <row r="2" spans="1:3" ht="15">
      <c r="A2" s="60" t="s">
        <v>0</v>
      </c>
      <c r="B2" s="60"/>
      <c r="C2" s="1" t="s">
        <v>1</v>
      </c>
    </row>
    <row r="3" spans="1:3" ht="15">
      <c r="A3" s="27">
        <v>1</v>
      </c>
      <c r="B3" s="53" t="s">
        <v>2</v>
      </c>
      <c r="C3" s="3">
        <v>48929055</v>
      </c>
    </row>
    <row r="4" spans="1:3" ht="15">
      <c r="A4" s="27">
        <v>2</v>
      </c>
      <c r="B4" s="53" t="s">
        <v>3</v>
      </c>
      <c r="C4" s="3">
        <v>40444048.43887804</v>
      </c>
    </row>
    <row r="5" spans="1:3" ht="15">
      <c r="A5" s="27">
        <v>3</v>
      </c>
      <c r="B5" s="53" t="s">
        <v>4</v>
      </c>
      <c r="C5" s="3">
        <v>57905468.48</v>
      </c>
    </row>
    <row r="6" spans="1:3" ht="15">
      <c r="A6" s="27">
        <v>4</v>
      </c>
      <c r="B6" s="53" t="s">
        <v>5</v>
      </c>
      <c r="C6" s="3">
        <v>21865189.799999997</v>
      </c>
    </row>
    <row r="7" spans="1:3" ht="15">
      <c r="A7" s="27">
        <v>5</v>
      </c>
      <c r="B7" s="53" t="s">
        <v>6</v>
      </c>
      <c r="C7" s="3">
        <v>5828824</v>
      </c>
    </row>
    <row r="8" spans="1:3" ht="15">
      <c r="A8" s="27">
        <v>6</v>
      </c>
      <c r="B8" s="53" t="s">
        <v>7</v>
      </c>
      <c r="C8" s="3">
        <v>23229000</v>
      </c>
    </row>
    <row r="9" spans="1:3" ht="15">
      <c r="A9" s="27">
        <v>7</v>
      </c>
      <c r="B9" s="53" t="s">
        <v>17</v>
      </c>
      <c r="C9" s="3">
        <v>14263000</v>
      </c>
    </row>
    <row r="10" spans="1:3" ht="15">
      <c r="A10" s="27">
        <v>8</v>
      </c>
      <c r="B10" s="53" t="s">
        <v>18</v>
      </c>
      <c r="C10" s="3">
        <v>12822500</v>
      </c>
    </row>
    <row r="11" spans="1:3" ht="15">
      <c r="A11" s="27">
        <v>9</v>
      </c>
      <c r="B11" s="53" t="s">
        <v>19</v>
      </c>
      <c r="C11" s="3">
        <v>4246500</v>
      </c>
    </row>
    <row r="12" spans="1:3" ht="15">
      <c r="A12" s="27">
        <v>10</v>
      </c>
      <c r="B12" s="53" t="s">
        <v>52</v>
      </c>
      <c r="C12" s="3"/>
    </row>
    <row r="13" spans="1:3" ht="15">
      <c r="A13" s="27"/>
      <c r="B13" s="51" t="s">
        <v>53</v>
      </c>
      <c r="C13" s="3">
        <v>2000000</v>
      </c>
    </row>
    <row r="14" spans="1:3" ht="15">
      <c r="A14" s="27">
        <v>11</v>
      </c>
      <c r="B14" s="53" t="s">
        <v>54</v>
      </c>
      <c r="C14" s="3"/>
    </row>
    <row r="15" spans="1:3" ht="24">
      <c r="A15" s="27"/>
      <c r="B15" s="51" t="s">
        <v>55</v>
      </c>
      <c r="C15" s="47">
        <v>16200000</v>
      </c>
    </row>
    <row r="16" spans="1:3" ht="15">
      <c r="A16" s="27"/>
      <c r="B16" s="51" t="s">
        <v>56</v>
      </c>
      <c r="C16" s="3">
        <v>2500000</v>
      </c>
    </row>
    <row r="17" spans="1:6" ht="15">
      <c r="A17" s="27">
        <v>12</v>
      </c>
      <c r="B17" s="53" t="s">
        <v>57</v>
      </c>
      <c r="C17" s="3"/>
      <c r="F17" s="53"/>
    </row>
    <row r="18" spans="1:3" ht="15">
      <c r="A18" s="27"/>
      <c r="B18" s="52" t="s">
        <v>58</v>
      </c>
      <c r="C18" s="3">
        <v>10500000</v>
      </c>
    </row>
    <row r="19" spans="1:3" ht="15">
      <c r="A19" s="27"/>
      <c r="B19" s="52" t="s">
        <v>59</v>
      </c>
      <c r="C19" s="3">
        <v>800000</v>
      </c>
    </row>
    <row r="20" spans="1:3" ht="15">
      <c r="A20" s="27"/>
      <c r="B20" s="52" t="s">
        <v>60</v>
      </c>
      <c r="C20" s="3">
        <v>1700000</v>
      </c>
    </row>
    <row r="21" spans="1:3" ht="15">
      <c r="A21" s="27"/>
      <c r="B21" s="52" t="s">
        <v>61</v>
      </c>
      <c r="C21" s="3">
        <v>1000000</v>
      </c>
    </row>
    <row r="22" spans="1:3" ht="15">
      <c r="A22" s="27">
        <v>13</v>
      </c>
      <c r="B22" s="53" t="s">
        <v>62</v>
      </c>
      <c r="C22" s="3"/>
    </row>
    <row r="23" spans="1:3" ht="15">
      <c r="A23" s="27"/>
      <c r="B23" s="52" t="s">
        <v>63</v>
      </c>
      <c r="C23" s="47">
        <v>2500000</v>
      </c>
    </row>
    <row r="24" spans="1:3" ht="15">
      <c r="A24" s="27">
        <v>14</v>
      </c>
      <c r="B24" s="53" t="s">
        <v>64</v>
      </c>
      <c r="C24" s="3"/>
    </row>
    <row r="25" spans="1:3" ht="15">
      <c r="A25" s="27"/>
      <c r="B25" s="52" t="s">
        <v>65</v>
      </c>
      <c r="C25" s="3">
        <v>4336428.75</v>
      </c>
    </row>
    <row r="26" spans="1:3" ht="15">
      <c r="A26" s="27"/>
      <c r="B26" s="52" t="s">
        <v>66</v>
      </c>
      <c r="C26" s="3">
        <v>20514988.5</v>
      </c>
    </row>
    <row r="27" spans="1:3" ht="15">
      <c r="A27" s="27"/>
      <c r="B27" s="52" t="s">
        <v>67</v>
      </c>
      <c r="C27" s="47">
        <v>1358623</v>
      </c>
    </row>
    <row r="28" spans="1:3" ht="15">
      <c r="A28" s="27"/>
      <c r="B28" s="52" t="s">
        <v>68</v>
      </c>
      <c r="C28" s="3">
        <v>7675534</v>
      </c>
    </row>
    <row r="29" spans="1:3" ht="15">
      <c r="A29" s="27"/>
      <c r="B29" s="52" t="s">
        <v>69</v>
      </c>
      <c r="C29" s="3">
        <v>4555924</v>
      </c>
    </row>
    <row r="30" spans="1:3" ht="15">
      <c r="A30" s="27"/>
      <c r="B30" s="52" t="s">
        <v>70</v>
      </c>
      <c r="C30" s="3">
        <v>3500000</v>
      </c>
    </row>
    <row r="31" spans="1:3" ht="15">
      <c r="A31" s="27"/>
      <c r="B31" s="52" t="s">
        <v>71</v>
      </c>
      <c r="C31" s="3">
        <v>8164882.214999998</v>
      </c>
    </row>
    <row r="32" spans="1:3" ht="24.75">
      <c r="A32" s="27"/>
      <c r="B32" s="52" t="s">
        <v>72</v>
      </c>
      <c r="C32" s="3">
        <v>200000</v>
      </c>
    </row>
    <row r="33" spans="1:3" ht="15">
      <c r="A33" s="48"/>
      <c r="B33" s="46" t="s">
        <v>9</v>
      </c>
      <c r="C33" s="47">
        <f>SUM(C3:C32)*0.15</f>
        <v>47555994.9275817</v>
      </c>
    </row>
    <row r="34" spans="1:3" ht="15">
      <c r="A34" s="38"/>
      <c r="B34" s="4" t="s">
        <v>10</v>
      </c>
      <c r="C34" s="5">
        <f>SUM(C3:C33)</f>
        <v>364595961.11145973</v>
      </c>
    </row>
    <row r="35" spans="1:3" ht="15">
      <c r="A35" s="38"/>
      <c r="B35" s="6" t="s">
        <v>20</v>
      </c>
      <c r="C35" s="3">
        <f>C34*0.25</f>
        <v>91148990.27786493</v>
      </c>
    </row>
    <row r="36" spans="1:3" ht="15">
      <c r="A36" s="38"/>
      <c r="B36" s="7" t="s">
        <v>12</v>
      </c>
      <c r="C36" s="8">
        <f>SUM(C34:C35)</f>
        <v>455744951.38932467</v>
      </c>
    </row>
    <row r="37" spans="1:3" ht="15">
      <c r="A37" s="62"/>
      <c r="B37" s="63"/>
      <c r="C37" s="64"/>
    </row>
    <row r="38" spans="1:3" ht="15">
      <c r="A38" s="2">
        <v>15</v>
      </c>
      <c r="B38" s="53" t="s">
        <v>76</v>
      </c>
      <c r="C38" s="3"/>
    </row>
    <row r="39" spans="1:3" ht="15">
      <c r="A39" s="2"/>
      <c r="B39" s="55" t="s">
        <v>81</v>
      </c>
      <c r="C39" s="3">
        <v>9227025</v>
      </c>
    </row>
    <row r="40" spans="1:3" ht="15">
      <c r="A40" s="2"/>
      <c r="B40" s="55" t="s">
        <v>79</v>
      </c>
      <c r="C40" s="3">
        <v>14031000</v>
      </c>
    </row>
    <row r="41" spans="1:3" ht="15">
      <c r="A41" s="37"/>
      <c r="B41" s="6" t="s">
        <v>13</v>
      </c>
      <c r="C41" s="3">
        <f>(C39+C40)*0.35</f>
        <v>8140308.749999999</v>
      </c>
    </row>
    <row r="42" spans="1:3" ht="15">
      <c r="A42" s="37"/>
      <c r="B42" s="7" t="s">
        <v>14</v>
      </c>
      <c r="C42" s="8">
        <f>SUM(C38:C41)</f>
        <v>31398333.75</v>
      </c>
    </row>
    <row r="43" spans="1:3" ht="15">
      <c r="A43" s="62"/>
      <c r="B43" s="63"/>
      <c r="C43" s="64"/>
    </row>
    <row r="44" spans="1:3" ht="15">
      <c r="A44" s="37"/>
      <c r="B44" s="9" t="s">
        <v>15</v>
      </c>
      <c r="C44" s="10">
        <f>+C36+C42</f>
        <v>487143285.13932467</v>
      </c>
    </row>
    <row r="46" ht="15">
      <c r="B46" s="56"/>
    </row>
  </sheetData>
  <sheetProtection/>
  <mergeCells count="4">
    <mergeCell ref="A2:B2"/>
    <mergeCell ref="A1:C1"/>
    <mergeCell ref="A37:C37"/>
    <mergeCell ref="A43:C43"/>
  </mergeCells>
  <printOptions/>
  <pageMargins left="0.7" right="0.7" top="0.75" bottom="0.75" header="0.3" footer="0.3"/>
  <pageSetup fitToHeight="1" fitToWidth="1" horizontalDpi="600" verticalDpi="600" orientation="landscape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75.7109375" style="0" customWidth="1"/>
    <col min="3" max="3" width="25.7109375" style="0" customWidth="1"/>
  </cols>
  <sheetData>
    <row r="1" spans="1:3" ht="15">
      <c r="A1" s="61" t="s">
        <v>44</v>
      </c>
      <c r="B1" s="61"/>
      <c r="C1" s="61"/>
    </row>
    <row r="2" spans="1:3" ht="15">
      <c r="A2" s="60" t="s">
        <v>0</v>
      </c>
      <c r="B2" s="60"/>
      <c r="C2" s="1" t="s">
        <v>1</v>
      </c>
    </row>
    <row r="3" spans="1:3" ht="15">
      <c r="A3" s="57">
        <v>1</v>
      </c>
      <c r="B3" s="53" t="s">
        <v>2</v>
      </c>
      <c r="C3" s="47">
        <v>28554443</v>
      </c>
    </row>
    <row r="4" spans="1:3" ht="15">
      <c r="A4" s="74">
        <v>2</v>
      </c>
      <c r="B4" s="53" t="s">
        <v>21</v>
      </c>
      <c r="C4" s="3">
        <v>45533358</v>
      </c>
    </row>
    <row r="5" spans="1:3" ht="24.75">
      <c r="A5" s="74"/>
      <c r="B5" s="53" t="s">
        <v>22</v>
      </c>
      <c r="C5" s="35">
        <v>880000</v>
      </c>
    </row>
    <row r="6" spans="1:3" ht="15">
      <c r="A6" s="74"/>
      <c r="B6" s="53" t="s">
        <v>23</v>
      </c>
      <c r="C6" s="3">
        <v>200000</v>
      </c>
    </row>
    <row r="7" spans="1:3" ht="15">
      <c r="A7" s="74">
        <v>3</v>
      </c>
      <c r="B7" s="53" t="s">
        <v>24</v>
      </c>
      <c r="C7" s="3">
        <v>7261318.4</v>
      </c>
    </row>
    <row r="8" spans="1:3" ht="15">
      <c r="A8" s="74"/>
      <c r="B8" s="53" t="s">
        <v>25</v>
      </c>
      <c r="C8" s="3">
        <v>235000</v>
      </c>
    </row>
    <row r="9" spans="1:3" ht="15">
      <c r="A9" s="41">
        <v>4</v>
      </c>
      <c r="B9" s="53" t="s">
        <v>26</v>
      </c>
      <c r="C9" s="3">
        <v>3670736</v>
      </c>
    </row>
    <row r="10" spans="1:3" ht="15">
      <c r="A10" s="74">
        <v>5</v>
      </c>
      <c r="B10" s="53" t="s">
        <v>27</v>
      </c>
      <c r="C10" s="3">
        <v>486376</v>
      </c>
    </row>
    <row r="11" spans="1:3" ht="15">
      <c r="A11" s="74"/>
      <c r="B11" s="53" t="s">
        <v>28</v>
      </c>
      <c r="C11" s="3">
        <v>500000</v>
      </c>
    </row>
    <row r="12" spans="1:3" ht="15">
      <c r="A12" s="74">
        <v>6</v>
      </c>
      <c r="B12" s="53" t="s">
        <v>82</v>
      </c>
      <c r="C12" s="3">
        <v>1570740</v>
      </c>
    </row>
    <row r="13" spans="1:3" ht="15">
      <c r="A13" s="74"/>
      <c r="B13" s="53" t="s">
        <v>83</v>
      </c>
      <c r="C13" s="3">
        <v>3564852</v>
      </c>
    </row>
    <row r="14" spans="1:3" ht="15">
      <c r="A14" s="74"/>
      <c r="B14" s="53" t="s">
        <v>84</v>
      </c>
      <c r="C14" s="3">
        <v>1250000</v>
      </c>
    </row>
    <row r="15" spans="1:3" ht="15">
      <c r="A15" s="74"/>
      <c r="B15" s="53" t="s">
        <v>85</v>
      </c>
      <c r="C15" s="3">
        <v>1250000</v>
      </c>
    </row>
    <row r="16" spans="1:3" ht="15">
      <c r="A16" s="74"/>
      <c r="B16" s="53" t="s">
        <v>86</v>
      </c>
      <c r="C16" s="3">
        <v>1700000</v>
      </c>
    </row>
    <row r="17" spans="1:3" ht="15">
      <c r="A17" s="74"/>
      <c r="B17" s="53" t="s">
        <v>87</v>
      </c>
      <c r="C17" s="3">
        <v>500000</v>
      </c>
    </row>
    <row r="18" spans="1:3" ht="15">
      <c r="A18" s="41">
        <v>7</v>
      </c>
      <c r="B18" s="53" t="s">
        <v>52</v>
      </c>
      <c r="C18" s="3"/>
    </row>
    <row r="19" spans="1:3" ht="15">
      <c r="A19" s="41"/>
      <c r="B19" s="51" t="s">
        <v>53</v>
      </c>
      <c r="C19" s="3">
        <v>1500000</v>
      </c>
    </row>
    <row r="20" spans="1:3" ht="15">
      <c r="A20" s="41">
        <v>8</v>
      </c>
      <c r="B20" s="53" t="s">
        <v>54</v>
      </c>
      <c r="C20" s="50"/>
    </row>
    <row r="21" spans="1:3" ht="24">
      <c r="A21" s="41"/>
      <c r="B21" s="51" t="s">
        <v>55</v>
      </c>
      <c r="C21" s="47">
        <v>7920000</v>
      </c>
    </row>
    <row r="22" spans="1:3" ht="15">
      <c r="A22" s="41"/>
      <c r="B22" s="51" t="s">
        <v>56</v>
      </c>
      <c r="C22" s="3">
        <v>1700000</v>
      </c>
    </row>
    <row r="23" spans="1:3" ht="15">
      <c r="A23" s="41">
        <v>9</v>
      </c>
      <c r="B23" s="53" t="s">
        <v>57</v>
      </c>
      <c r="C23" s="50"/>
    </row>
    <row r="24" spans="1:3" ht="15">
      <c r="A24" s="41"/>
      <c r="B24" s="52" t="s">
        <v>58</v>
      </c>
      <c r="C24" s="47">
        <v>5000000</v>
      </c>
    </row>
    <row r="25" spans="1:3" ht="15">
      <c r="A25" s="41"/>
      <c r="B25" s="52" t="s">
        <v>59</v>
      </c>
      <c r="C25" s="47">
        <v>500000</v>
      </c>
    </row>
    <row r="26" spans="1:3" ht="15">
      <c r="A26" s="41"/>
      <c r="B26" s="52" t="s">
        <v>60</v>
      </c>
      <c r="C26" s="3">
        <v>1100000</v>
      </c>
    </row>
    <row r="27" spans="1:3" ht="15">
      <c r="A27" s="41"/>
      <c r="B27" s="52" t="s">
        <v>61</v>
      </c>
      <c r="C27" s="47">
        <v>500000</v>
      </c>
    </row>
    <row r="28" spans="1:3" ht="15">
      <c r="A28" s="41">
        <v>10</v>
      </c>
      <c r="B28" s="53" t="s">
        <v>62</v>
      </c>
      <c r="C28" s="50"/>
    </row>
    <row r="29" spans="1:3" ht="15">
      <c r="A29" s="41"/>
      <c r="B29" s="52" t="s">
        <v>63</v>
      </c>
      <c r="C29" s="3">
        <v>1000000</v>
      </c>
    </row>
    <row r="30" spans="1:3" ht="15">
      <c r="A30" s="41">
        <v>11</v>
      </c>
      <c r="B30" s="53" t="s">
        <v>64</v>
      </c>
      <c r="C30" s="50"/>
    </row>
    <row r="31" spans="1:3" ht="15">
      <c r="A31" s="41"/>
      <c r="B31" s="52" t="s">
        <v>65</v>
      </c>
      <c r="C31" s="3">
        <v>3984697.5</v>
      </c>
    </row>
    <row r="32" spans="1:3" ht="15">
      <c r="A32" s="41"/>
      <c r="B32" s="52" t="s">
        <v>66</v>
      </c>
      <c r="C32" s="3">
        <v>227</v>
      </c>
    </row>
    <row r="33" spans="1:3" ht="15">
      <c r="A33" s="41"/>
      <c r="B33" s="52" t="s">
        <v>67</v>
      </c>
      <c r="C33" s="47">
        <v>515916</v>
      </c>
    </row>
    <row r="34" spans="1:3" ht="15">
      <c r="A34" s="41"/>
      <c r="B34" s="52" t="s">
        <v>68</v>
      </c>
      <c r="C34" s="50">
        <v>0</v>
      </c>
    </row>
    <row r="35" spans="1:3" ht="15">
      <c r="A35" s="41"/>
      <c r="B35" s="52" t="s">
        <v>69</v>
      </c>
      <c r="C35" s="50">
        <v>0</v>
      </c>
    </row>
    <row r="36" spans="1:3" ht="15">
      <c r="A36" s="41"/>
      <c r="B36" s="52" t="s">
        <v>70</v>
      </c>
      <c r="C36" s="3">
        <v>2000000</v>
      </c>
    </row>
    <row r="37" spans="1:3" ht="15">
      <c r="A37" s="41"/>
      <c r="B37" s="52" t="s">
        <v>71</v>
      </c>
      <c r="C37" s="3">
        <v>1526384</v>
      </c>
    </row>
    <row r="38" spans="1:3" ht="24.75">
      <c r="A38" s="41"/>
      <c r="B38" s="52" t="s">
        <v>72</v>
      </c>
      <c r="C38" s="3">
        <v>200000</v>
      </c>
    </row>
    <row r="39" spans="1:3" ht="15">
      <c r="A39" s="45"/>
      <c r="B39" s="46" t="s">
        <v>29</v>
      </c>
      <c r="C39" s="47">
        <f>SUM(C3:C38)*0.15</f>
        <v>18690607.185</v>
      </c>
    </row>
    <row r="40" spans="1:3" ht="15">
      <c r="A40" s="41"/>
      <c r="B40" s="4" t="s">
        <v>30</v>
      </c>
      <c r="C40" s="5">
        <f>SUM(C3:C39)</f>
        <v>143294655.085</v>
      </c>
    </row>
    <row r="41" spans="1:3" ht="15">
      <c r="A41" s="41"/>
      <c r="B41" s="6" t="s">
        <v>31</v>
      </c>
      <c r="C41" s="3">
        <f>C40*0.2</f>
        <v>28658931.017000005</v>
      </c>
    </row>
    <row r="42" spans="1:3" ht="15">
      <c r="A42" s="41"/>
      <c r="B42" s="7" t="s">
        <v>12</v>
      </c>
      <c r="C42" s="8">
        <f>SUM(C40:C41)</f>
        <v>171953586.102</v>
      </c>
    </row>
    <row r="43" spans="1:3" ht="15">
      <c r="A43" s="68"/>
      <c r="B43" s="69"/>
      <c r="C43" s="70"/>
    </row>
    <row r="44" spans="1:3" ht="15">
      <c r="A44" s="2">
        <v>12</v>
      </c>
      <c r="B44" s="53" t="s">
        <v>76</v>
      </c>
      <c r="C44" s="3"/>
    </row>
    <row r="45" spans="1:3" ht="15">
      <c r="A45" s="2"/>
      <c r="B45" s="55" t="s">
        <v>81</v>
      </c>
      <c r="C45" s="3">
        <v>0</v>
      </c>
    </row>
    <row r="46" spans="1:3" ht="15">
      <c r="A46" s="2"/>
      <c r="B46" s="55" t="s">
        <v>79</v>
      </c>
      <c r="C46" s="3">
        <v>3750000</v>
      </c>
    </row>
    <row r="47" spans="1:3" ht="15">
      <c r="A47" s="38"/>
      <c r="B47" s="6" t="s">
        <v>13</v>
      </c>
      <c r="C47" s="3">
        <f>(C45+C46)*35%</f>
        <v>1312500</v>
      </c>
    </row>
    <row r="48" spans="1:3" ht="15">
      <c r="A48" s="38"/>
      <c r="B48" s="7" t="s">
        <v>32</v>
      </c>
      <c r="C48" s="8">
        <f>SUM(C45:C47)</f>
        <v>5062500</v>
      </c>
    </row>
    <row r="49" spans="1:3" ht="15.75">
      <c r="A49" s="71"/>
      <c r="B49" s="72"/>
      <c r="C49" s="73"/>
    </row>
    <row r="50" spans="1:3" ht="15.75">
      <c r="A50" s="42"/>
      <c r="B50" s="9" t="s">
        <v>15</v>
      </c>
      <c r="C50" s="10">
        <f>+C42+C48</f>
        <v>177016086.102</v>
      </c>
    </row>
  </sheetData>
  <sheetProtection/>
  <mergeCells count="8">
    <mergeCell ref="A1:C1"/>
    <mergeCell ref="A2:B2"/>
    <mergeCell ref="A43:C43"/>
    <mergeCell ref="A49:C49"/>
    <mergeCell ref="A4:A6"/>
    <mergeCell ref="A7:A8"/>
    <mergeCell ref="A10:A11"/>
    <mergeCell ref="A12:A17"/>
  </mergeCells>
  <printOptions/>
  <pageMargins left="0.7" right="0.7" top="0.75" bottom="0.75" header="0.3" footer="0.3"/>
  <pageSetup fitToHeight="1" fitToWidth="1" horizontalDpi="600" verticalDpi="600" orientation="landscape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75.7109375" style="0" customWidth="1"/>
    <col min="3" max="3" width="25.7109375" style="0" customWidth="1"/>
  </cols>
  <sheetData>
    <row r="1" spans="1:3" ht="15">
      <c r="A1" s="61" t="s">
        <v>45</v>
      </c>
      <c r="B1" s="61"/>
      <c r="C1" s="61"/>
    </row>
    <row r="2" spans="1:3" ht="15">
      <c r="A2" s="60" t="s">
        <v>0</v>
      </c>
      <c r="B2" s="60"/>
      <c r="C2" s="1" t="s">
        <v>1</v>
      </c>
    </row>
    <row r="3" spans="1:3" ht="15">
      <c r="A3" s="58">
        <v>1</v>
      </c>
      <c r="B3" s="59" t="s">
        <v>80</v>
      </c>
      <c r="C3" s="13">
        <v>77418870</v>
      </c>
    </row>
    <row r="4" spans="1:3" ht="15">
      <c r="A4" s="81">
        <v>2</v>
      </c>
      <c r="B4" s="53" t="s">
        <v>88</v>
      </c>
      <c r="C4" s="13">
        <v>70767955</v>
      </c>
    </row>
    <row r="5" spans="1:3" ht="15">
      <c r="A5" s="81"/>
      <c r="B5" s="53" t="s">
        <v>89</v>
      </c>
      <c r="C5" s="13">
        <v>1105500</v>
      </c>
    </row>
    <row r="6" spans="1:3" ht="15">
      <c r="A6" s="81"/>
      <c r="B6" s="53" t="s">
        <v>90</v>
      </c>
      <c r="C6" s="13">
        <v>1075000</v>
      </c>
    </row>
    <row r="7" spans="1:3" ht="15">
      <c r="A7" s="81">
        <v>3</v>
      </c>
      <c r="B7" s="53" t="s">
        <v>91</v>
      </c>
      <c r="C7" s="13">
        <v>55276809.6</v>
      </c>
    </row>
    <row r="8" spans="1:3" ht="15">
      <c r="A8" s="81"/>
      <c r="B8" s="53" t="s">
        <v>92</v>
      </c>
      <c r="C8" s="13">
        <v>880000</v>
      </c>
    </row>
    <row r="9" spans="1:3" ht="15">
      <c r="A9" s="81"/>
      <c r="B9" s="53" t="s">
        <v>93</v>
      </c>
      <c r="C9" s="13">
        <v>200000</v>
      </c>
    </row>
    <row r="10" spans="1:3" ht="15">
      <c r="A10" s="81"/>
      <c r="B10" s="53" t="s">
        <v>94</v>
      </c>
      <c r="C10" s="13">
        <v>11169000</v>
      </c>
    </row>
    <row r="11" spans="1:3" ht="15">
      <c r="A11" s="81">
        <v>4</v>
      </c>
      <c r="B11" s="53" t="s">
        <v>95</v>
      </c>
      <c r="C11" s="13">
        <v>7261318.4</v>
      </c>
    </row>
    <row r="12" spans="1:3" ht="15">
      <c r="A12" s="81"/>
      <c r="B12" s="53" t="s">
        <v>96</v>
      </c>
      <c r="C12" s="13">
        <v>235000</v>
      </c>
    </row>
    <row r="13" spans="1:3" ht="15">
      <c r="A13" s="36">
        <v>5</v>
      </c>
      <c r="B13" s="53" t="s">
        <v>97</v>
      </c>
      <c r="C13" s="13">
        <v>3670736</v>
      </c>
    </row>
    <row r="14" spans="1:3" ht="15">
      <c r="A14" s="81">
        <v>6</v>
      </c>
      <c r="B14" s="53" t="s">
        <v>98</v>
      </c>
      <c r="C14" s="13">
        <v>486376</v>
      </c>
    </row>
    <row r="15" spans="1:3" ht="15">
      <c r="A15" s="81"/>
      <c r="B15" s="53" t="s">
        <v>99</v>
      </c>
      <c r="C15" s="13">
        <v>500000</v>
      </c>
    </row>
    <row r="16" spans="1:3" ht="15">
      <c r="A16" s="81">
        <v>7</v>
      </c>
      <c r="B16" s="53" t="s">
        <v>82</v>
      </c>
      <c r="C16" s="13">
        <v>1570740</v>
      </c>
    </row>
    <row r="17" spans="1:3" ht="15">
      <c r="A17" s="81"/>
      <c r="B17" s="53" t="s">
        <v>100</v>
      </c>
      <c r="C17" s="13">
        <v>5366640</v>
      </c>
    </row>
    <row r="18" spans="1:3" ht="15">
      <c r="A18" s="81"/>
      <c r="B18" s="53" t="s">
        <v>84</v>
      </c>
      <c r="C18" s="13">
        <v>1250000</v>
      </c>
    </row>
    <row r="19" spans="1:3" ht="15">
      <c r="A19" s="81"/>
      <c r="B19" s="53" t="s">
        <v>85</v>
      </c>
      <c r="C19" s="13">
        <v>1250000</v>
      </c>
    </row>
    <row r="20" spans="1:3" ht="15">
      <c r="A20" s="81"/>
      <c r="B20" s="53" t="s">
        <v>86</v>
      </c>
      <c r="C20" s="13">
        <v>1700000</v>
      </c>
    </row>
    <row r="21" spans="1:3" ht="15">
      <c r="A21" s="81"/>
      <c r="B21" s="53" t="s">
        <v>87</v>
      </c>
      <c r="C21" s="13">
        <v>500000</v>
      </c>
    </row>
    <row r="22" spans="1:3" ht="15">
      <c r="A22" s="36">
        <v>8</v>
      </c>
      <c r="B22" s="53" t="s">
        <v>52</v>
      </c>
      <c r="C22" s="13"/>
    </row>
    <row r="23" spans="1:3" ht="15">
      <c r="A23" s="36"/>
      <c r="B23" s="51" t="s">
        <v>53</v>
      </c>
      <c r="C23" s="13">
        <v>2000000</v>
      </c>
    </row>
    <row r="24" spans="1:3" ht="15">
      <c r="A24" s="36">
        <v>9</v>
      </c>
      <c r="B24" s="53" t="s">
        <v>54</v>
      </c>
      <c r="C24" s="13"/>
    </row>
    <row r="25" spans="1:3" ht="24">
      <c r="A25" s="36"/>
      <c r="B25" s="51" t="s">
        <v>55</v>
      </c>
      <c r="C25" s="13">
        <v>12600000</v>
      </c>
    </row>
    <row r="26" spans="1:3" ht="15">
      <c r="A26" s="36"/>
      <c r="B26" s="51" t="s">
        <v>56</v>
      </c>
      <c r="C26" s="13">
        <v>2500000</v>
      </c>
    </row>
    <row r="27" spans="1:3" ht="15">
      <c r="A27" s="36">
        <v>10</v>
      </c>
      <c r="B27" s="53" t="s">
        <v>57</v>
      </c>
      <c r="C27" s="13"/>
    </row>
    <row r="28" spans="1:3" ht="15">
      <c r="A28" s="36"/>
      <c r="B28" s="52" t="s">
        <v>58</v>
      </c>
      <c r="C28" s="13">
        <v>10000000</v>
      </c>
    </row>
    <row r="29" spans="1:3" ht="15">
      <c r="A29" s="36"/>
      <c r="B29" s="52" t="s">
        <v>59</v>
      </c>
      <c r="C29" s="13">
        <v>800000</v>
      </c>
    </row>
    <row r="30" spans="1:3" ht="15">
      <c r="A30" s="36"/>
      <c r="B30" s="52" t="s">
        <v>60</v>
      </c>
      <c r="C30" s="13">
        <v>1800000</v>
      </c>
    </row>
    <row r="31" spans="1:3" ht="15">
      <c r="A31" s="36"/>
      <c r="B31" s="52" t="s">
        <v>61</v>
      </c>
      <c r="C31" s="13">
        <v>800000</v>
      </c>
    </row>
    <row r="32" spans="1:3" ht="15">
      <c r="A32" s="36">
        <v>11</v>
      </c>
      <c r="B32" s="53" t="s">
        <v>62</v>
      </c>
      <c r="C32" s="13"/>
    </row>
    <row r="33" spans="1:3" ht="15">
      <c r="A33" s="36"/>
      <c r="B33" s="52" t="s">
        <v>63</v>
      </c>
      <c r="C33" s="13">
        <v>2500000</v>
      </c>
    </row>
    <row r="34" spans="1:3" ht="15">
      <c r="A34" s="36">
        <v>12</v>
      </c>
      <c r="B34" s="53" t="s">
        <v>64</v>
      </c>
      <c r="C34" s="13"/>
    </row>
    <row r="35" spans="1:3" ht="15">
      <c r="A35" s="36"/>
      <c r="B35" s="52" t="s">
        <v>65</v>
      </c>
      <c r="C35" s="13">
        <v>5965150</v>
      </c>
    </row>
    <row r="36" spans="1:3" ht="15">
      <c r="A36" s="36"/>
      <c r="B36" s="52" t="s">
        <v>66</v>
      </c>
      <c r="C36" s="13">
        <v>7796225</v>
      </c>
    </row>
    <row r="37" spans="1:3" ht="15">
      <c r="A37" s="36"/>
      <c r="B37" s="52" t="s">
        <v>67</v>
      </c>
      <c r="C37" s="13">
        <v>1277797</v>
      </c>
    </row>
    <row r="38" spans="1:3" ht="15">
      <c r="A38" s="36"/>
      <c r="B38" s="52" t="s">
        <v>68</v>
      </c>
      <c r="C38" s="13">
        <v>172069</v>
      </c>
    </row>
    <row r="39" spans="1:3" ht="15">
      <c r="A39" s="36"/>
      <c r="B39" s="52" t="s">
        <v>69</v>
      </c>
      <c r="C39" s="13">
        <v>1157000</v>
      </c>
    </row>
    <row r="40" spans="1:3" ht="15">
      <c r="A40" s="36"/>
      <c r="B40" s="52" t="s">
        <v>70</v>
      </c>
      <c r="C40" s="13">
        <v>2000000</v>
      </c>
    </row>
    <row r="41" spans="1:3" ht="15">
      <c r="A41" s="36"/>
      <c r="B41" s="52" t="s">
        <v>71</v>
      </c>
      <c r="C41" s="13">
        <v>4574892.262499999</v>
      </c>
    </row>
    <row r="42" spans="1:3" ht="24.75">
      <c r="A42" s="36"/>
      <c r="B42" s="52" t="s">
        <v>72</v>
      </c>
      <c r="C42" s="13">
        <v>200000</v>
      </c>
    </row>
    <row r="43" spans="1:3" ht="15">
      <c r="A43" s="36"/>
      <c r="B43" s="12" t="s">
        <v>33</v>
      </c>
      <c r="C43" s="13">
        <f>SUM(C3:C42)*0.15</f>
        <v>44674061.739374995</v>
      </c>
    </row>
    <row r="44" spans="1:3" ht="15">
      <c r="A44" s="36"/>
      <c r="B44" s="14" t="s">
        <v>10</v>
      </c>
      <c r="C44" s="15">
        <f>SUM(C3:C43)</f>
        <v>342501140.001875</v>
      </c>
    </row>
    <row r="45" spans="1:3" ht="15">
      <c r="A45" s="36"/>
      <c r="B45" s="21" t="s">
        <v>20</v>
      </c>
      <c r="C45" s="13">
        <f>C44*0.25</f>
        <v>85625285.00046875</v>
      </c>
    </row>
    <row r="46" spans="1:3" ht="15">
      <c r="A46" s="43"/>
      <c r="B46" s="7" t="s">
        <v>12</v>
      </c>
      <c r="C46" s="19">
        <f>SUM(C44:C45)</f>
        <v>428126425.0023437</v>
      </c>
    </row>
    <row r="47" spans="1:3" ht="15.75">
      <c r="A47" s="75"/>
      <c r="B47" s="76"/>
      <c r="C47" s="77"/>
    </row>
    <row r="48" spans="1:3" ht="15">
      <c r="A48" s="20">
        <v>13</v>
      </c>
      <c r="B48" s="53" t="s">
        <v>76</v>
      </c>
      <c r="C48" s="3"/>
    </row>
    <row r="49" spans="1:3" ht="15">
      <c r="A49" s="20"/>
      <c r="B49" s="55" t="s">
        <v>81</v>
      </c>
      <c r="C49" s="3">
        <v>0</v>
      </c>
    </row>
    <row r="50" spans="1:3" ht="15">
      <c r="A50" s="20"/>
      <c r="B50" s="55" t="s">
        <v>79</v>
      </c>
      <c r="C50" s="3">
        <v>3750000</v>
      </c>
    </row>
    <row r="51" spans="1:3" ht="15">
      <c r="A51" s="31"/>
      <c r="B51" s="21" t="s">
        <v>13</v>
      </c>
      <c r="C51" s="3">
        <f>(C49+C50)*35%</f>
        <v>1312500</v>
      </c>
    </row>
    <row r="52" spans="1:3" ht="15">
      <c r="A52" s="31"/>
      <c r="B52" s="18" t="s">
        <v>14</v>
      </c>
      <c r="C52" s="19">
        <f>SUM(C49:C51)</f>
        <v>5062500</v>
      </c>
    </row>
    <row r="53" spans="1:3" ht="15">
      <c r="A53" s="78"/>
      <c r="B53" s="79"/>
      <c r="C53" s="80"/>
    </row>
    <row r="54" spans="1:3" ht="15">
      <c r="A54" s="31"/>
      <c r="B54" s="22" t="s">
        <v>15</v>
      </c>
      <c r="C54" s="23">
        <f>+C46+C52</f>
        <v>433188925.0023437</v>
      </c>
    </row>
  </sheetData>
  <sheetProtection/>
  <mergeCells count="9">
    <mergeCell ref="A1:C1"/>
    <mergeCell ref="A2:B2"/>
    <mergeCell ref="A47:C47"/>
    <mergeCell ref="A53:C53"/>
    <mergeCell ref="A4:A6"/>
    <mergeCell ref="A7:A10"/>
    <mergeCell ref="A11:A12"/>
    <mergeCell ref="A14:A15"/>
    <mergeCell ref="A16:A21"/>
  </mergeCells>
  <printOptions/>
  <pageMargins left="0.7" right="0.7" top="0.75" bottom="0.75" header="0.3" footer="0.3"/>
  <pageSetup fitToHeight="1" fitToWidth="1" horizontalDpi="600" verticalDpi="6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75.7109375" style="0" customWidth="1"/>
    <col min="3" max="3" width="25.7109375" style="0" customWidth="1"/>
  </cols>
  <sheetData>
    <row r="1" spans="1:3" ht="15">
      <c r="A1" s="61" t="s">
        <v>46</v>
      </c>
      <c r="B1" s="61"/>
      <c r="C1" s="61"/>
    </row>
    <row r="2" spans="1:3" ht="15">
      <c r="A2" s="60" t="s">
        <v>0</v>
      </c>
      <c r="B2" s="60"/>
      <c r="C2" s="1" t="s">
        <v>1</v>
      </c>
    </row>
    <row r="3" spans="1:3" ht="15">
      <c r="A3" s="11">
        <v>1</v>
      </c>
      <c r="B3" s="53" t="s">
        <v>73</v>
      </c>
      <c r="C3" s="13">
        <v>21947000</v>
      </c>
    </row>
    <row r="4" spans="1:3" ht="15">
      <c r="A4" s="11">
        <v>2</v>
      </c>
      <c r="B4" s="53" t="s">
        <v>34</v>
      </c>
      <c r="C4" s="13">
        <v>14140200</v>
      </c>
    </row>
    <row r="5" spans="1:3" ht="15">
      <c r="A5" s="11">
        <v>3</v>
      </c>
      <c r="B5" s="53" t="s">
        <v>35</v>
      </c>
      <c r="C5" s="13">
        <v>2292025</v>
      </c>
    </row>
    <row r="6" spans="1:3" ht="15">
      <c r="A6" s="11">
        <v>4</v>
      </c>
      <c r="B6" s="53" t="s">
        <v>74</v>
      </c>
      <c r="C6" s="13">
        <v>5421000</v>
      </c>
    </row>
    <row r="7" spans="1:3" ht="15">
      <c r="A7" s="11">
        <v>5</v>
      </c>
      <c r="B7" s="53" t="s">
        <v>36</v>
      </c>
      <c r="C7" s="13">
        <v>36859021.8</v>
      </c>
    </row>
    <row r="8" spans="1:3" ht="15">
      <c r="A8" s="11">
        <v>6</v>
      </c>
      <c r="B8" s="53" t="s">
        <v>37</v>
      </c>
      <c r="C8" s="13">
        <v>46864263</v>
      </c>
    </row>
    <row r="9" spans="1:3" ht="15">
      <c r="A9" s="11">
        <v>7</v>
      </c>
      <c r="B9" s="53" t="s">
        <v>52</v>
      </c>
      <c r="C9" s="13"/>
    </row>
    <row r="10" spans="1:3" ht="15">
      <c r="A10" s="11"/>
      <c r="B10" s="51" t="s">
        <v>53</v>
      </c>
      <c r="C10" s="13">
        <v>1500000</v>
      </c>
    </row>
    <row r="11" spans="1:3" ht="15">
      <c r="A11" s="11">
        <v>8</v>
      </c>
      <c r="B11" s="53" t="s">
        <v>54</v>
      </c>
      <c r="C11" s="13"/>
    </row>
    <row r="12" spans="1:3" ht="24">
      <c r="A12" s="11"/>
      <c r="B12" s="51" t="s">
        <v>55</v>
      </c>
      <c r="C12" s="13">
        <v>7700000</v>
      </c>
    </row>
    <row r="13" spans="1:3" ht="15">
      <c r="A13" s="11"/>
      <c r="B13" s="51" t="s">
        <v>56</v>
      </c>
      <c r="C13" s="13">
        <v>1800000</v>
      </c>
    </row>
    <row r="14" spans="1:3" ht="15">
      <c r="A14" s="11">
        <v>9</v>
      </c>
      <c r="B14" s="53" t="s">
        <v>57</v>
      </c>
      <c r="C14" s="13"/>
    </row>
    <row r="15" spans="1:3" ht="15">
      <c r="A15" s="11"/>
      <c r="B15" s="52" t="s">
        <v>58</v>
      </c>
      <c r="C15" s="13">
        <v>6000000</v>
      </c>
    </row>
    <row r="16" spans="1:3" ht="15">
      <c r="A16" s="11"/>
      <c r="B16" s="52" t="s">
        <v>59</v>
      </c>
      <c r="C16" s="13">
        <v>500000</v>
      </c>
    </row>
    <row r="17" spans="1:3" ht="15">
      <c r="A17" s="11"/>
      <c r="B17" s="52" t="s">
        <v>60</v>
      </c>
      <c r="C17" s="13">
        <v>800000</v>
      </c>
    </row>
    <row r="18" spans="1:3" ht="15">
      <c r="A18" s="11"/>
      <c r="B18" s="52" t="s">
        <v>61</v>
      </c>
      <c r="C18" s="13">
        <v>500000</v>
      </c>
    </row>
    <row r="19" spans="1:3" ht="15">
      <c r="A19" s="11">
        <v>10</v>
      </c>
      <c r="B19" s="53" t="s">
        <v>62</v>
      </c>
      <c r="C19" s="13"/>
    </row>
    <row r="20" spans="1:3" ht="15">
      <c r="A20" s="11"/>
      <c r="B20" s="52" t="s">
        <v>63</v>
      </c>
      <c r="C20" s="13">
        <v>2500000</v>
      </c>
    </row>
    <row r="21" spans="1:3" ht="15">
      <c r="A21" s="11">
        <v>11</v>
      </c>
      <c r="B21" s="53" t="s">
        <v>64</v>
      </c>
      <c r="C21" s="13"/>
    </row>
    <row r="22" spans="1:3" ht="15">
      <c r="A22" s="11"/>
      <c r="B22" s="52" t="s">
        <v>65</v>
      </c>
      <c r="C22" s="13">
        <v>2366540</v>
      </c>
    </row>
    <row r="23" spans="1:3" ht="15">
      <c r="A23" s="11"/>
      <c r="B23" s="52" t="s">
        <v>66</v>
      </c>
      <c r="C23" s="13">
        <v>6312700</v>
      </c>
    </row>
    <row r="24" spans="1:3" ht="15">
      <c r="A24" s="11"/>
      <c r="B24" s="52" t="s">
        <v>67</v>
      </c>
      <c r="C24" s="13">
        <v>693715</v>
      </c>
    </row>
    <row r="25" spans="1:3" ht="15">
      <c r="A25" s="11"/>
      <c r="B25" s="52" t="s">
        <v>68</v>
      </c>
      <c r="C25" s="13">
        <v>497876</v>
      </c>
    </row>
    <row r="26" spans="1:3" ht="15">
      <c r="A26" s="11"/>
      <c r="B26" s="52" t="s">
        <v>69</v>
      </c>
      <c r="C26" s="13">
        <v>1613000</v>
      </c>
    </row>
    <row r="27" spans="1:3" ht="15">
      <c r="A27" s="11"/>
      <c r="B27" s="52" t="s">
        <v>70</v>
      </c>
      <c r="C27" s="13">
        <v>2000000</v>
      </c>
    </row>
    <row r="28" spans="1:3" ht="15">
      <c r="A28" s="11"/>
      <c r="B28" s="52" t="s">
        <v>71</v>
      </c>
      <c r="C28" s="13">
        <v>5380386</v>
      </c>
    </row>
    <row r="29" spans="1:3" ht="24.75">
      <c r="A29" s="11"/>
      <c r="B29" s="52" t="s">
        <v>72</v>
      </c>
      <c r="C29" s="13">
        <v>200000</v>
      </c>
    </row>
    <row r="30" spans="1:3" ht="15">
      <c r="A30" s="31"/>
      <c r="B30" s="12" t="s">
        <v>33</v>
      </c>
      <c r="C30" s="13">
        <f>SUM(C3:C29)*0.15</f>
        <v>25183159.02</v>
      </c>
    </row>
    <row r="31" spans="1:3" ht="15">
      <c r="A31" s="31"/>
      <c r="B31" s="14" t="s">
        <v>10</v>
      </c>
      <c r="C31" s="15">
        <f>SUM(C3:C30)</f>
        <v>193070885.82000002</v>
      </c>
    </row>
    <row r="32" spans="1:3" ht="15">
      <c r="A32" s="31"/>
      <c r="B32" s="21" t="s">
        <v>31</v>
      </c>
      <c r="C32" s="13">
        <f>C31*0.2</f>
        <v>38614177.164000005</v>
      </c>
    </row>
    <row r="33" spans="1:3" ht="15">
      <c r="A33" s="31"/>
      <c r="B33" s="22" t="s">
        <v>77</v>
      </c>
      <c r="C33" s="19">
        <f>SUM(C31:C32)</f>
        <v>231685062.98400003</v>
      </c>
    </row>
    <row r="35" ht="30">
      <c r="B35" s="56" t="s">
        <v>78</v>
      </c>
    </row>
  </sheetData>
  <sheetProtection/>
  <mergeCells count="2">
    <mergeCell ref="A2:B2"/>
    <mergeCell ref="A1:C1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75.7109375" style="0" customWidth="1"/>
    <col min="3" max="3" width="25.7109375" style="0" customWidth="1"/>
  </cols>
  <sheetData>
    <row r="1" spans="1:3" ht="15">
      <c r="A1" s="61" t="s">
        <v>47</v>
      </c>
      <c r="B1" s="61"/>
      <c r="C1" s="61"/>
    </row>
    <row r="2" spans="1:3" ht="15">
      <c r="A2" s="60" t="s">
        <v>0</v>
      </c>
      <c r="B2" s="60"/>
      <c r="C2" s="1" t="s">
        <v>1</v>
      </c>
    </row>
    <row r="3" spans="1:3" ht="15">
      <c r="A3" s="24">
        <v>1</v>
      </c>
      <c r="B3" s="53" t="s">
        <v>2</v>
      </c>
      <c r="C3" s="13">
        <v>12717405</v>
      </c>
    </row>
    <row r="4" spans="1:3" ht="15">
      <c r="A4" s="24">
        <v>2</v>
      </c>
      <c r="B4" s="53" t="s">
        <v>3</v>
      </c>
      <c r="C4" s="13">
        <v>3200397.7279999997</v>
      </c>
    </row>
    <row r="5" spans="1:3" ht="15">
      <c r="A5" s="24">
        <v>3</v>
      </c>
      <c r="B5" s="53" t="s">
        <v>4</v>
      </c>
      <c r="C5" s="13">
        <v>4688312.150015101</v>
      </c>
    </row>
    <row r="6" spans="1:3" ht="15">
      <c r="A6" s="24">
        <v>4</v>
      </c>
      <c r="B6" s="53" t="s">
        <v>5</v>
      </c>
      <c r="C6" s="13">
        <v>6137208</v>
      </c>
    </row>
    <row r="7" spans="1:3" ht="15">
      <c r="A7" s="24">
        <v>5</v>
      </c>
      <c r="B7" s="53" t="s">
        <v>6</v>
      </c>
      <c r="C7" s="13">
        <v>1382170</v>
      </c>
    </row>
    <row r="8" spans="1:3" ht="15">
      <c r="A8" s="24">
        <v>6</v>
      </c>
      <c r="B8" s="53" t="s">
        <v>75</v>
      </c>
      <c r="C8" s="13">
        <v>37852000</v>
      </c>
    </row>
    <row r="9" spans="1:3" ht="15">
      <c r="A9" s="24">
        <v>7</v>
      </c>
      <c r="B9" s="53" t="s">
        <v>38</v>
      </c>
      <c r="C9" s="13">
        <v>13963000</v>
      </c>
    </row>
    <row r="10" spans="1:3" ht="15">
      <c r="A10" s="24">
        <v>8</v>
      </c>
      <c r="B10" s="53" t="s">
        <v>52</v>
      </c>
      <c r="C10" s="13"/>
    </row>
    <row r="11" spans="1:3" ht="15">
      <c r="A11" s="24"/>
      <c r="B11" s="51" t="s">
        <v>53</v>
      </c>
      <c r="C11" s="13">
        <v>800000</v>
      </c>
    </row>
    <row r="12" spans="1:3" ht="15">
      <c r="A12" s="24">
        <v>9</v>
      </c>
      <c r="B12" s="53" t="s">
        <v>54</v>
      </c>
      <c r="C12" s="13"/>
    </row>
    <row r="13" spans="1:3" ht="24">
      <c r="A13" s="24"/>
      <c r="B13" s="51" t="s">
        <v>55</v>
      </c>
      <c r="C13" s="13">
        <v>3080000</v>
      </c>
    </row>
    <row r="14" spans="1:3" ht="15">
      <c r="A14" s="24"/>
      <c r="B14" s="51" t="s">
        <v>56</v>
      </c>
      <c r="C14" s="13">
        <v>1400000</v>
      </c>
    </row>
    <row r="15" spans="1:3" ht="15">
      <c r="A15" s="24">
        <v>10</v>
      </c>
      <c r="B15" s="53" t="s">
        <v>57</v>
      </c>
      <c r="C15" s="13"/>
    </row>
    <row r="16" spans="1:3" ht="15">
      <c r="A16" s="24"/>
      <c r="B16" s="52" t="s">
        <v>58</v>
      </c>
      <c r="C16" s="13">
        <v>3600000</v>
      </c>
    </row>
    <row r="17" spans="1:3" ht="15">
      <c r="A17" s="24"/>
      <c r="B17" s="52" t="s">
        <v>59</v>
      </c>
      <c r="C17" s="13">
        <v>400000</v>
      </c>
    </row>
    <row r="18" spans="1:3" ht="15">
      <c r="A18" s="24"/>
      <c r="B18" s="52" t="s">
        <v>60</v>
      </c>
      <c r="C18" s="13">
        <v>600000</v>
      </c>
    </row>
    <row r="19" spans="1:3" ht="15">
      <c r="A19" s="24"/>
      <c r="B19" s="52" t="s">
        <v>61</v>
      </c>
      <c r="C19" s="13">
        <v>400000</v>
      </c>
    </row>
    <row r="20" spans="1:3" ht="15">
      <c r="A20" s="24">
        <v>11</v>
      </c>
      <c r="B20" s="53" t="s">
        <v>62</v>
      </c>
      <c r="C20" s="13"/>
    </row>
    <row r="21" spans="1:3" ht="15">
      <c r="A21" s="24"/>
      <c r="B21" s="52" t="s">
        <v>63</v>
      </c>
      <c r="C21" s="13">
        <v>1600000</v>
      </c>
    </row>
    <row r="22" spans="1:3" ht="15">
      <c r="A22" s="24">
        <v>12</v>
      </c>
      <c r="B22" s="53" t="s">
        <v>64</v>
      </c>
      <c r="C22" s="13"/>
    </row>
    <row r="23" spans="1:3" ht="15">
      <c r="A23" s="24"/>
      <c r="B23" s="52" t="s">
        <v>65</v>
      </c>
      <c r="C23" s="13">
        <v>2312325</v>
      </c>
    </row>
    <row r="24" spans="1:3" ht="15">
      <c r="A24" s="24"/>
      <c r="B24" s="52" t="s">
        <v>66</v>
      </c>
      <c r="C24" s="13">
        <v>9472635</v>
      </c>
    </row>
    <row r="25" spans="1:3" ht="15">
      <c r="A25" s="24"/>
      <c r="B25" s="52" t="s">
        <v>67</v>
      </c>
      <c r="C25" s="13">
        <v>459515</v>
      </c>
    </row>
    <row r="26" spans="1:3" ht="15">
      <c r="A26" s="24"/>
      <c r="B26" s="52" t="s">
        <v>68</v>
      </c>
      <c r="C26" s="13">
        <v>391346</v>
      </c>
    </row>
    <row r="27" spans="1:3" ht="15">
      <c r="A27" s="24"/>
      <c r="B27" s="52" t="s">
        <v>69</v>
      </c>
      <c r="C27" s="13">
        <v>1793000</v>
      </c>
    </row>
    <row r="28" spans="1:3" ht="15">
      <c r="A28" s="24"/>
      <c r="B28" s="52" t="s">
        <v>70</v>
      </c>
      <c r="C28" s="13">
        <v>2000000</v>
      </c>
    </row>
    <row r="29" spans="1:3" ht="15">
      <c r="A29" s="24"/>
      <c r="B29" s="52" t="s">
        <v>71</v>
      </c>
      <c r="C29" s="13">
        <v>3219867</v>
      </c>
    </row>
    <row r="30" spans="1:3" ht="24.75">
      <c r="A30" s="24"/>
      <c r="B30" s="52" t="s">
        <v>72</v>
      </c>
      <c r="C30" s="13">
        <v>200000</v>
      </c>
    </row>
    <row r="31" spans="1:3" ht="15">
      <c r="A31" s="39"/>
      <c r="B31" s="21" t="s">
        <v>9</v>
      </c>
      <c r="C31" s="13">
        <f>SUM(C3:C30)*0.15</f>
        <v>16750377.131702265</v>
      </c>
    </row>
    <row r="32" spans="1:3" ht="15">
      <c r="A32" s="39"/>
      <c r="B32" s="14" t="s">
        <v>10</v>
      </c>
      <c r="C32" s="15">
        <f>SUM(C3:C31)</f>
        <v>128419558.00971736</v>
      </c>
    </row>
    <row r="33" spans="1:3" ht="15">
      <c r="A33" s="39"/>
      <c r="B33" s="21" t="s">
        <v>11</v>
      </c>
      <c r="C33" s="13">
        <f>C32*0.2</f>
        <v>25683911.601943474</v>
      </c>
    </row>
    <row r="34" spans="1:3" ht="15">
      <c r="A34" s="39"/>
      <c r="B34" s="18" t="s">
        <v>12</v>
      </c>
      <c r="C34" s="19">
        <f>SUM(C32:C33)</f>
        <v>154103469.61166084</v>
      </c>
    </row>
    <row r="35" spans="1:3" ht="15">
      <c r="A35" s="82"/>
      <c r="B35" s="83"/>
      <c r="C35" s="84"/>
    </row>
    <row r="36" spans="1:3" ht="15">
      <c r="A36" s="25">
        <v>13</v>
      </c>
      <c r="B36" s="53" t="s">
        <v>76</v>
      </c>
      <c r="C36" s="13"/>
    </row>
    <row r="37" spans="1:3" ht="15">
      <c r="A37" s="25"/>
      <c r="B37" s="55" t="s">
        <v>81</v>
      </c>
      <c r="C37" s="13">
        <v>15955790</v>
      </c>
    </row>
    <row r="38" spans="1:3" ht="15">
      <c r="A38" s="25"/>
      <c r="B38" s="55" t="s">
        <v>79</v>
      </c>
      <c r="C38" s="13">
        <v>3750000</v>
      </c>
    </row>
    <row r="39" spans="1:3" ht="15">
      <c r="A39" s="44"/>
      <c r="B39" s="26" t="s">
        <v>13</v>
      </c>
      <c r="C39" s="13">
        <f>(C37+C38)*35%</f>
        <v>6897026.5</v>
      </c>
    </row>
    <row r="40" spans="1:3" ht="15">
      <c r="A40" s="39"/>
      <c r="B40" s="18" t="s">
        <v>14</v>
      </c>
      <c r="C40" s="19">
        <f>SUM(C37:C39)</f>
        <v>26602816.5</v>
      </c>
    </row>
    <row r="41" spans="1:3" ht="15">
      <c r="A41" s="82"/>
      <c r="B41" s="83"/>
      <c r="C41" s="84"/>
    </row>
    <row r="42" spans="1:3" ht="15">
      <c r="A42" s="39"/>
      <c r="B42" s="22" t="s">
        <v>15</v>
      </c>
      <c r="C42" s="23">
        <f>+C34+C40</f>
        <v>180706286.11166084</v>
      </c>
    </row>
  </sheetData>
  <sheetProtection/>
  <mergeCells count="4">
    <mergeCell ref="A41:C41"/>
    <mergeCell ref="A1:C1"/>
    <mergeCell ref="A2:B2"/>
    <mergeCell ref="A35:C3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75.7109375" style="0" customWidth="1"/>
    <col min="3" max="3" width="25.7109375" style="0" customWidth="1"/>
  </cols>
  <sheetData>
    <row r="1" spans="1:3" ht="15">
      <c r="A1" s="61" t="s">
        <v>50</v>
      </c>
      <c r="B1" s="61"/>
      <c r="C1" s="61"/>
    </row>
    <row r="2" spans="1:3" ht="15">
      <c r="A2" s="60" t="s">
        <v>0</v>
      </c>
      <c r="B2" s="60"/>
      <c r="C2" s="1" t="s">
        <v>1</v>
      </c>
    </row>
    <row r="3" spans="1:3" ht="15">
      <c r="A3" s="24">
        <v>1</v>
      </c>
      <c r="B3" s="53" t="s">
        <v>2</v>
      </c>
      <c r="C3" s="13">
        <v>13571466</v>
      </c>
    </row>
    <row r="4" spans="1:3" ht="15">
      <c r="A4" s="24">
        <v>2</v>
      </c>
      <c r="B4" s="53" t="s">
        <v>3</v>
      </c>
      <c r="C4" s="13">
        <v>10001352.9</v>
      </c>
    </row>
    <row r="5" spans="1:3" ht="15">
      <c r="A5" s="24">
        <v>3</v>
      </c>
      <c r="B5" s="53" t="s">
        <v>4</v>
      </c>
      <c r="C5" s="13">
        <v>12215200</v>
      </c>
    </row>
    <row r="6" spans="1:3" ht="15">
      <c r="A6" s="24">
        <v>4</v>
      </c>
      <c r="B6" s="53" t="s">
        <v>5</v>
      </c>
      <c r="C6" s="13">
        <v>6089688</v>
      </c>
    </row>
    <row r="7" spans="1:3" ht="15">
      <c r="A7" s="24">
        <v>5</v>
      </c>
      <c r="B7" s="53" t="s">
        <v>6</v>
      </c>
      <c r="C7" s="13">
        <v>1829571</v>
      </c>
    </row>
    <row r="8" spans="1:3" ht="15">
      <c r="A8" s="24">
        <v>6</v>
      </c>
      <c r="B8" s="53" t="s">
        <v>75</v>
      </c>
      <c r="C8" s="13">
        <v>37852000</v>
      </c>
    </row>
    <row r="9" spans="1:3" ht="15">
      <c r="A9" s="24">
        <v>7</v>
      </c>
      <c r="B9" s="53" t="s">
        <v>38</v>
      </c>
      <c r="C9" s="13">
        <v>13963000</v>
      </c>
    </row>
    <row r="10" spans="1:3" ht="15">
      <c r="A10" s="24">
        <v>8</v>
      </c>
      <c r="B10" s="53" t="s">
        <v>52</v>
      </c>
      <c r="C10" s="13"/>
    </row>
    <row r="11" spans="1:3" ht="15">
      <c r="A11" s="24"/>
      <c r="B11" s="51" t="s">
        <v>53</v>
      </c>
      <c r="C11" s="13">
        <v>1000000</v>
      </c>
    </row>
    <row r="12" spans="1:3" ht="15">
      <c r="A12" s="24">
        <v>9</v>
      </c>
      <c r="B12" s="53" t="s">
        <v>54</v>
      </c>
      <c r="C12" s="13"/>
    </row>
    <row r="13" spans="1:3" ht="24">
      <c r="A13" s="24"/>
      <c r="B13" s="51" t="s">
        <v>55</v>
      </c>
      <c r="C13" s="13">
        <v>4900000</v>
      </c>
    </row>
    <row r="14" spans="1:3" ht="15">
      <c r="A14" s="24"/>
      <c r="B14" s="51" t="s">
        <v>56</v>
      </c>
      <c r="C14" s="13">
        <v>1400000</v>
      </c>
    </row>
    <row r="15" spans="1:3" ht="15">
      <c r="A15" s="24">
        <v>10</v>
      </c>
      <c r="B15" s="53" t="s">
        <v>57</v>
      </c>
      <c r="C15" s="13"/>
    </row>
    <row r="16" spans="1:3" ht="15">
      <c r="A16" s="24"/>
      <c r="B16" s="52" t="s">
        <v>58</v>
      </c>
      <c r="C16" s="13">
        <v>4770000</v>
      </c>
    </row>
    <row r="17" spans="1:3" ht="15">
      <c r="A17" s="24"/>
      <c r="B17" s="52" t="s">
        <v>59</v>
      </c>
      <c r="C17" s="13">
        <v>500000</v>
      </c>
    </row>
    <row r="18" spans="1:3" ht="15">
      <c r="A18" s="24"/>
      <c r="B18" s="52" t="s">
        <v>60</v>
      </c>
      <c r="C18" s="13">
        <v>1100000</v>
      </c>
    </row>
    <row r="19" spans="1:3" ht="15">
      <c r="A19" s="24"/>
      <c r="B19" s="52" t="s">
        <v>61</v>
      </c>
      <c r="C19" s="13">
        <v>500000</v>
      </c>
    </row>
    <row r="20" spans="1:3" ht="15">
      <c r="A20" s="24">
        <v>11</v>
      </c>
      <c r="B20" s="53" t="s">
        <v>62</v>
      </c>
      <c r="C20" s="13"/>
    </row>
    <row r="21" spans="1:3" ht="15">
      <c r="A21" s="24"/>
      <c r="B21" s="52" t="s">
        <v>63</v>
      </c>
      <c r="C21" s="13">
        <v>1600000</v>
      </c>
    </row>
    <row r="22" spans="1:3" ht="15">
      <c r="A22" s="24">
        <v>12</v>
      </c>
      <c r="B22" s="53" t="s">
        <v>64</v>
      </c>
      <c r="C22" s="13"/>
    </row>
    <row r="23" spans="1:3" ht="15">
      <c r="A23" s="24"/>
      <c r="B23" s="52" t="s">
        <v>65</v>
      </c>
      <c r="C23" s="13">
        <v>3477112.5</v>
      </c>
    </row>
    <row r="24" spans="1:3" ht="15">
      <c r="A24" s="24"/>
      <c r="B24" s="52" t="s">
        <v>66</v>
      </c>
      <c r="C24" s="13">
        <v>8002635</v>
      </c>
    </row>
    <row r="25" spans="1:3" ht="15">
      <c r="A25" s="24"/>
      <c r="B25" s="52" t="s">
        <v>67</v>
      </c>
      <c r="C25" s="13">
        <v>575441</v>
      </c>
    </row>
    <row r="26" spans="1:3" ht="15">
      <c r="A26" s="24"/>
      <c r="B26" s="52" t="s">
        <v>68</v>
      </c>
      <c r="C26" s="13">
        <v>7993538</v>
      </c>
    </row>
    <row r="27" spans="1:3" ht="15">
      <c r="A27" s="24"/>
      <c r="B27" s="52" t="s">
        <v>69</v>
      </c>
      <c r="C27" s="13">
        <v>90000</v>
      </c>
    </row>
    <row r="28" spans="1:3" ht="15">
      <c r="A28" s="24"/>
      <c r="B28" s="52" t="s">
        <v>70</v>
      </c>
      <c r="C28" s="13">
        <v>3500000</v>
      </c>
    </row>
    <row r="29" spans="1:3" ht="15">
      <c r="A29" s="24"/>
      <c r="B29" s="52" t="s">
        <v>71</v>
      </c>
      <c r="C29" s="13">
        <v>4064839</v>
      </c>
    </row>
    <row r="30" spans="1:3" ht="24.75">
      <c r="A30" s="24"/>
      <c r="B30" s="52" t="s">
        <v>72</v>
      </c>
      <c r="C30" s="13">
        <v>200000</v>
      </c>
    </row>
    <row r="31" spans="1:3" ht="15">
      <c r="A31" s="39"/>
      <c r="B31" s="21" t="s">
        <v>9</v>
      </c>
      <c r="C31" s="13">
        <f>SUM(C3:C30)*0.15</f>
        <v>20879376.51</v>
      </c>
    </row>
    <row r="32" spans="1:3" ht="15">
      <c r="A32" s="39"/>
      <c r="B32" s="14" t="s">
        <v>10</v>
      </c>
      <c r="C32" s="15">
        <f>SUM(C3:C31)</f>
        <v>160075219.91</v>
      </c>
    </row>
    <row r="33" spans="1:3" ht="15">
      <c r="A33" s="39"/>
      <c r="B33" s="21" t="s">
        <v>11</v>
      </c>
      <c r="C33" s="13">
        <f>C32*0.2</f>
        <v>32015043.982</v>
      </c>
    </row>
    <row r="34" spans="1:3" ht="15">
      <c r="A34" s="39"/>
      <c r="B34" s="18" t="s">
        <v>12</v>
      </c>
      <c r="C34" s="19">
        <f>SUM(C32:C33)</f>
        <v>192090263.892</v>
      </c>
    </row>
    <row r="35" spans="1:3" ht="15">
      <c r="A35" s="82"/>
      <c r="B35" s="83"/>
      <c r="C35" s="84"/>
    </row>
    <row r="36" spans="1:3" ht="15">
      <c r="A36" s="25">
        <v>13</v>
      </c>
      <c r="B36" s="53" t="s">
        <v>76</v>
      </c>
      <c r="C36" s="13"/>
    </row>
    <row r="37" spans="1:3" ht="15">
      <c r="A37" s="25"/>
      <c r="B37" s="55" t="s">
        <v>81</v>
      </c>
      <c r="C37" s="13">
        <v>15955790</v>
      </c>
    </row>
    <row r="38" spans="1:3" ht="15">
      <c r="A38" s="25"/>
      <c r="B38" s="55" t="s">
        <v>79</v>
      </c>
      <c r="C38" s="13">
        <v>3750000</v>
      </c>
    </row>
    <row r="39" spans="1:3" ht="15">
      <c r="A39" s="44"/>
      <c r="B39" s="26" t="s">
        <v>13</v>
      </c>
      <c r="C39" s="13">
        <f>(C37+C38)*35%</f>
        <v>6897026.5</v>
      </c>
    </row>
    <row r="40" spans="1:3" ht="15">
      <c r="A40" s="39"/>
      <c r="B40" s="18" t="s">
        <v>14</v>
      </c>
      <c r="C40" s="19">
        <f>SUM(C37:C39)</f>
        <v>26602816.5</v>
      </c>
    </row>
    <row r="41" spans="1:3" ht="15">
      <c r="A41" s="82"/>
      <c r="B41" s="83"/>
      <c r="C41" s="84"/>
    </row>
    <row r="42" spans="1:3" ht="15">
      <c r="A42" s="39"/>
      <c r="B42" s="22" t="s">
        <v>15</v>
      </c>
      <c r="C42" s="23">
        <f>+C34+C40</f>
        <v>218693080.392</v>
      </c>
    </row>
  </sheetData>
  <sheetProtection/>
  <mergeCells count="4">
    <mergeCell ref="A1:C1"/>
    <mergeCell ref="A2:B2"/>
    <mergeCell ref="A35:C35"/>
    <mergeCell ref="A41:C41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2017-08-04T16:00:47Z</dcterms:created>
  <dcterms:modified xsi:type="dcterms:W3CDTF">2017-08-04T16:07:03Z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1046037424</vt:i4>
  </property>
  <property fmtid="{D5CDD505-2E9C-101B-9397-08002B2CF9AE}" pid="3" name="_NewReviewCycle">
    <vt:lpwstr/>
  </property>
  <property fmtid="{D5CDD505-2E9C-101B-9397-08002B2CF9AE}" pid="4" name="_ReviewingToolsShownOnce">
    <vt:lpwstr/>
  </property>
  <property fmtid="{D5CDD505-2E9C-101B-9397-08002B2CF9AE}" pid="5" name="SortOrder">
    <vt:lpwstr>2.00000000000000</vt:lpwstr>
  </property>
  <property fmtid="{D5CDD505-2E9C-101B-9397-08002B2CF9AE}" pid="6" name="ChildDocFolderPath">
    <vt:lpwstr/>
  </property>
  <property fmtid="{D5CDD505-2E9C-101B-9397-08002B2CF9AE}" pid="7" name="LongTitle">
    <vt:lpwstr>Western NY PP Transmission Report - Independent Cost Estimates provided by SECO</vt:lpwstr>
  </property>
  <property fmtid="{D5CDD505-2E9C-101B-9397-08002B2CF9AE}" pid="8" name="PubName">
    <vt:lpwstr>2017-08-04T00:00:00Z</vt:lpwstr>
  </property>
  <property fmtid="{D5CDD505-2E9C-101B-9397-08002B2CF9AE}" pid="9" name="DocType">
    <vt:lpwstr/>
  </property>
  <property fmtid="{D5CDD505-2E9C-101B-9397-08002B2CF9AE}" pid="10" name="SubTitle">
    <vt:lpwstr/>
  </property>
  <property fmtid="{D5CDD505-2E9C-101B-9397-08002B2CF9AE}" pid="11" name="LeftPane">
    <vt:lpwstr>0</vt:lpwstr>
  </property>
  <property fmtid="{D5CDD505-2E9C-101B-9397-08002B2CF9AE}" pid="12" name="Key Topics">
    <vt:lpwstr/>
  </property>
</Properties>
</file>